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44" firstSheet="21" activeTab="2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<sst xmlns="http://schemas.openxmlformats.org/spreadsheetml/2006/main" count="1087" uniqueCount="308">
  <si>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</si>
  <si>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</si>
  <si>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</si>
  <si>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</si>
  <si>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</si>
  <si>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</si>
  <si>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</si>
  <si>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</si>
  <si>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</si>
  <si>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</si>
  <si>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</si>
  <si>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</si>
  <si>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</si>
  <si>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</si>
  <si>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</si>
  <si>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</si>
  <si>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</si>
  <si>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</si>
  <si>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</si>
  <si>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</si>
  <si>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</si>
  <si>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</si>
  <si>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</si>
  <si>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单位：万元</t>
  </si>
  <si>
    <t>收                 入</t>
  </si>
  <si>
    <t>支           出</t>
  </si>
  <si>
    <t>项          目</t>
  </si>
  <si>
    <t>预算数</t>
  </si>
  <si>
    <t>一、财政拨款收入</t>
  </si>
  <si>
    <t>其中：上级提前告知转移支付资金</t>
  </si>
  <si>
    <t>四、住房保障支出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</si>
  <si>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</si>
  <si>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</si>
  <si>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</si>
  <si>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</si>
  <si>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</si>
  <si>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</si>
  <si>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</si>
  <si>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</si>
  <si>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</si>
  <si>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</si>
  <si>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</si>
  <si>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</si>
  <si>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</si>
  <si>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</si>
  <si>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</si>
  <si>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</si>
  <si>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</si>
  <si>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</si>
  <si>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</si>
  <si>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</si>
  <si>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</si>
  <si>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</si>
  <si>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</si>
  <si>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</si>
  <si>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</si>
  <si>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05</t>
  </si>
  <si>
    <t>02</t>
  </si>
  <si>
    <t>11</t>
  </si>
  <si>
    <t>221</t>
  </si>
  <si>
    <t>01</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</si>
  <si>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</si>
  <si>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</si>
  <si>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</si>
  <si>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</si>
  <si>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</si>
  <si>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</si>
  <si>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</si>
  <si>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</si>
  <si>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</si>
  <si>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</si>
  <si>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</si>
  <si>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</si>
  <si>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</si>
  <si>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</si>
  <si>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</si>
  <si>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</si>
  <si>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</si>
  <si>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</si>
  <si>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</si>
  <si>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</si>
  <si>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</si>
  <si>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</si>
  <si>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</si>
  <si>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</si>
  <si>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</si>
  <si>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</si>
  <si>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</si>
  <si>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</si>
  <si>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</si>
  <si>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</si>
  <si>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</si>
  <si>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</si>
  <si>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</si>
  <si>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</si>
  <si>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绩效工资</t>
  </si>
  <si>
    <t>08</t>
  </si>
  <si>
    <t xml:space="preserve">    机关事业单位基本养老保险缴费</t>
  </si>
  <si>
    <t>12</t>
  </si>
  <si>
    <t xml:space="preserve">    其他社会保障缴费</t>
  </si>
  <si>
    <t>13</t>
  </si>
  <si>
    <t>99</t>
  </si>
  <si>
    <t>302</t>
  </si>
  <si>
    <t xml:space="preserve">    办公费</t>
  </si>
  <si>
    <t xml:space="preserve">    邮电费</t>
  </si>
  <si>
    <t xml:space="preserve">    差旅费</t>
  </si>
  <si>
    <t>17</t>
  </si>
  <si>
    <t xml:space="preserve">    公务接待费</t>
  </si>
  <si>
    <t>28</t>
  </si>
  <si>
    <t xml:space="preserve">    工会经费</t>
  </si>
  <si>
    <t>31</t>
  </si>
  <si>
    <t xml:space="preserve">    公务用车运行维护费</t>
  </si>
  <si>
    <t>39</t>
  </si>
  <si>
    <t xml:space="preserve">    其他交通费用</t>
  </si>
  <si>
    <t xml:space="preserve">    其他商品和服务支出</t>
  </si>
  <si>
    <t>303</t>
  </si>
  <si>
    <t xml:space="preserve">    离休费</t>
  </si>
  <si>
    <t xml:space="preserve">    退休费</t>
  </si>
  <si>
    <t xml:space="preserve">    其他对个人和家庭补助支出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</si>
  <si>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</si>
  <si>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</si>
  <si>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</si>
  <si>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</si>
  <si>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</si>
  <si>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</si>
  <si>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</si>
  <si>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</si>
  <si>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</si>
  <si>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</si>
  <si>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</si>
  <si>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</si>
  <si>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</si>
  <si>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</si>
  <si>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</si>
  <si>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</si>
  <si>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</si>
  <si>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</si>
  <si>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</si>
  <si>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</si>
  <si>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</si>
  <si>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</si>
  <si>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</si>
  <si>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</si>
  <si>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</si>
  <si>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</si>
  <si>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</si>
  <si>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</si>
  <si>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</si>
  <si>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</si>
  <si>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</si>
  <si>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</si>
  <si>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</si>
  <si>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</si>
  <si>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</si>
  <si>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</si>
  <si>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</si>
  <si>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</si>
  <si>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</si>
  <si>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</si>
  <si>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</si>
  <si>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</si>
  <si>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</si>
  <si>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</si>
  <si>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</si>
  <si>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</si>
  <si>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</si>
  <si>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</si>
  <si>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</si>
  <si>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</si>
  <si>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</si>
  <si>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</si>
  <si>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</si>
  <si>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</si>
  <si>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</si>
  <si>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</si>
  <si>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</si>
  <si>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</si>
  <si>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</si>
  <si>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</si>
  <si>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</si>
  <si>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</si>
  <si>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2018年部门（国有资本经营收入）国有资本经营预算支出表</t>
  </si>
  <si>
    <t xml:space="preserve">一、科学技术支出 </t>
  </si>
  <si>
    <t xml:space="preserve">     行政运行（科学技术管理事务）</t>
  </si>
  <si>
    <t xml:space="preserve">     社会科学研究机构</t>
  </si>
  <si>
    <t xml:space="preserve">     社会科学研究</t>
  </si>
  <si>
    <t>二、社会保障和就业支出</t>
  </si>
  <si>
    <t xml:space="preserve">     归口管理的行政单位离退休</t>
  </si>
  <si>
    <t xml:space="preserve">     归口管理的事业单位离退休</t>
  </si>
  <si>
    <t>机关事业单位基本养老保险缴费支出</t>
  </si>
  <si>
    <t xml:space="preserve">     行政单位医疗</t>
  </si>
  <si>
    <r>
      <t xml:space="preserve">    </t>
    </r>
    <r>
      <rPr>
        <sz val="10"/>
        <rFont val="宋体"/>
        <family val="0"/>
      </rPr>
      <t xml:space="preserve"> </t>
    </r>
    <r>
      <rPr>
        <sz val="10"/>
        <rFont val="宋体"/>
        <family val="0"/>
      </rPr>
      <t>事业单位医疗</t>
    </r>
  </si>
  <si>
    <t xml:space="preserve">     住房公积金</t>
  </si>
  <si>
    <t>部门名称：抚顺市社会科学院</t>
  </si>
  <si>
    <t>抚顺市社科院</t>
  </si>
  <si>
    <t>部门名称：抚顺市社会科学院</t>
  </si>
  <si>
    <t>206</t>
  </si>
  <si>
    <t>科学技术</t>
  </si>
  <si>
    <t>科学技术管理事物</t>
  </si>
  <si>
    <r>
      <t>0</t>
    </r>
    <r>
      <rPr>
        <sz val="10"/>
        <rFont val="宋体"/>
        <family val="0"/>
      </rPr>
      <t>1</t>
    </r>
  </si>
  <si>
    <t>行政运行（科学技术管理事务）</t>
  </si>
  <si>
    <t>社会科学</t>
  </si>
  <si>
    <r>
      <t>0</t>
    </r>
    <r>
      <rPr>
        <sz val="10"/>
        <rFont val="宋体"/>
        <family val="0"/>
      </rPr>
      <t>6</t>
    </r>
  </si>
  <si>
    <t>社会科学研究机构</t>
  </si>
  <si>
    <t>社会科学研究</t>
  </si>
  <si>
    <r>
      <t>2</t>
    </r>
    <r>
      <rPr>
        <sz val="10"/>
        <rFont val="宋体"/>
        <family val="0"/>
      </rPr>
      <t>08</t>
    </r>
  </si>
  <si>
    <t>社会保障和就业</t>
  </si>
  <si>
    <r>
      <t>0</t>
    </r>
    <r>
      <rPr>
        <sz val="10"/>
        <rFont val="宋体"/>
        <family val="0"/>
      </rPr>
      <t>5</t>
    </r>
  </si>
  <si>
    <t>行政事业单位离退休</t>
  </si>
  <si>
    <t>归口管理的行政单位离退休</t>
  </si>
  <si>
    <t>归口管理的事业单位离退休</t>
  </si>
  <si>
    <r>
      <t>2</t>
    </r>
    <r>
      <rPr>
        <sz val="10"/>
        <rFont val="宋体"/>
        <family val="0"/>
      </rPr>
      <t>10</t>
    </r>
  </si>
  <si>
    <t>医疗卫生与计划生育</t>
  </si>
  <si>
    <t>医疗保障</t>
  </si>
  <si>
    <t>行政单位医疗</t>
  </si>
  <si>
    <r>
      <t>0</t>
    </r>
    <r>
      <rPr>
        <sz val="10"/>
        <rFont val="宋体"/>
        <family val="0"/>
      </rPr>
      <t>2</t>
    </r>
  </si>
  <si>
    <t>事业单位医疗</t>
  </si>
  <si>
    <t>住房保障</t>
  </si>
  <si>
    <t>住房改革</t>
  </si>
  <si>
    <t>住房公积金</t>
  </si>
  <si>
    <r>
      <t>0</t>
    </r>
    <r>
      <rPr>
        <sz val="10"/>
        <rFont val="宋体"/>
        <family val="0"/>
      </rPr>
      <t>1</t>
    </r>
  </si>
  <si>
    <r>
      <t>0</t>
    </r>
    <r>
      <rPr>
        <sz val="10"/>
        <rFont val="宋体"/>
        <family val="0"/>
      </rPr>
      <t>6</t>
    </r>
  </si>
  <si>
    <r>
      <t>2</t>
    </r>
    <r>
      <rPr>
        <sz val="10"/>
        <rFont val="宋体"/>
        <family val="0"/>
      </rPr>
      <t>08</t>
    </r>
  </si>
  <si>
    <r>
      <t>0</t>
    </r>
    <r>
      <rPr>
        <sz val="10"/>
        <rFont val="宋体"/>
        <family val="0"/>
      </rPr>
      <t>5</t>
    </r>
  </si>
  <si>
    <r>
      <t>2</t>
    </r>
    <r>
      <rPr>
        <sz val="10"/>
        <rFont val="宋体"/>
        <family val="0"/>
      </rPr>
      <t>10</t>
    </r>
  </si>
  <si>
    <r>
      <t>0</t>
    </r>
    <r>
      <rPr>
        <sz val="10"/>
        <rFont val="宋体"/>
        <family val="0"/>
      </rPr>
      <t>2</t>
    </r>
  </si>
  <si>
    <t>部门名称：抚顺市社会科学院</t>
  </si>
  <si>
    <t>编辑出版《抚顺市社会科学院志》</t>
  </si>
  <si>
    <t>社科重点科研项目</t>
  </si>
  <si>
    <t>报刊资料</t>
  </si>
  <si>
    <t>编辑《抚顺社会科学》杂志</t>
  </si>
  <si>
    <t>《抚顺年鉴》是抚顺市唯一一部大型综合性、资料性市情书，自1987年创刊至2017年已连续出版30部。该书由抚顺市人民政府主办，市社会科学院、市人民政府地方志办公室承编，由辽宁民族出版社公开出版发行。《抚顺年鉴》全面、系统、翔实地记载抚顺市每年政治、经济、文化等各项事业发展的基本情况,以及全市人民在中共抚顺市委、市政府的领导下,取得的新进展、新成就，为社会各界了解和研究抚顺提供丰富、权威、真实的市情资料，是宣传抚顺、研究抚顺不可或缺的工具书。《抚顺年鉴》是宣传两个文明建设、宣传社会主义成就、教育干部和群众的好教材。尤其是在政治、经济体制改革的新形势下，利用年鉴所记载的发展变化的情况进行爱国主义教育是十分必要并切合实际的。《抚顺年鉴》是一年一鉴，它是昨天的记录、今天的镜子、明天的见证。</t>
  </si>
  <si>
    <t>《抚顺市社会科学院院志》全书共分四篇16章38节。共约40万字。图片200幅。其主要内容为：一、抚顺市社科院的成立及背景。二、抚顺市社科院的组建及构成。三、抚顺市社科院的机构设置及沿革。四、抚顺市社科院的工作经历及成就。五、重要学术活动。六、科研成果简介。七、人物简介。八、其他作品。</t>
  </si>
  <si>
    <t>市社会科学优秀成果奖,为繁荣发展我市哲学社会科学事业，促进我市经济社会发展，发挥了重要作用。社科规划课题是推进学科建设和人才培养繁荣哲学社会科学的重要举措，课题集中收录本年度优秀课题，为市委市政府提供决策参考。专家讲学指导，调研、收集、整理党史资料集的相关内容；发行《抚顺经济发展探索》一书，该书主要从理论与实践的角度重点论证了抚顺经济的重要性及意义，对抚顺经济建设有重要的理论价值。</t>
  </si>
  <si>
    <t>《抚顺社会科学》创刊于1980年，是抚顺市创刊最早的综合性理论刊物，也是目前我市保留的唯一覆盖全市的综合性理论刊物（内刊），主办单位为抚顺市社会科学院和抚顺市社会科学界联合会，发行方式为交流、赠阅，现为双月刊、大16开本、48页。《抚顺社会科学》始终坚持“立足地方、侧重应用”的办刊宗旨。紧紧围绕地方党委和政府的工作重点、社会发展中的热点问题，组织有关作者探讨地方社会经济发展的重大问题，大力宣传党的有关方针、政策，其参谋助手作用得到市有关领导及相关部门的重视和肯定。</t>
  </si>
  <si>
    <t>为政府、市委相关单位提供各类报刊、杂志阅览。</t>
  </si>
  <si>
    <t>出版《抚顺年鉴》</t>
  </si>
  <si>
    <t>市社科院（本级）</t>
  </si>
  <si>
    <t>市社科院</t>
  </si>
  <si>
    <t>1月，在坚持《抚顺年鉴》以往风格及特色的基础上，本着不断创新、精益求精的原则，对《抚顺年鉴》的框架设计、封面装帧、栏目安排等方面进行认真研究。2月，编写并印制《抚顺年鉴》撰稿通知；3月，向全市下发《抚顺年鉴》撰稿通知；4月，培训《抚顺年鉴》撰稿人员；5月，组稿工作；6月，编辑总纂、调整篇目、补充稿件等；7月，编辑稿件；8月，编辑稿件；9月，下印刷厂并完成一校；10月，完成二校；11月，完成三校；12月，完成出版及印刷工作。</t>
  </si>
  <si>
    <t>项目于2017年初启动，2017年10月完成初稿编辑工作。2017年12月完成终审。2018年进入出版印刷程序。2018年10月前全部完成。</t>
  </si>
  <si>
    <t>3月—5月：申报，分组，初评；
6月—8月：专家评审；
9月—11月：终审，表彰。
1月-10月，开展调研、收集、整理党史相关资料工作；
1月-12月，公开出版发行《中共抚顺地方史》《抚顺经济发展探索》。</t>
  </si>
  <si>
    <t>《抚顺社会科学》杂志为双月刊，每逢双月月底出刊。</t>
  </si>
  <si>
    <t>从1月份开始至12月份全年服务。</t>
  </si>
  <si>
    <t>部门名称：抚顺市社会科学院</t>
  </si>
  <si>
    <t>大16开精装书，100万字，出版发行800册。</t>
  </si>
  <si>
    <t>附随文图片百余幅。</t>
  </si>
  <si>
    <t xml:space="preserve">该书将为全市各级领导机关和工作部门提供全市性资料和情况，提供决策依据；
</t>
  </si>
  <si>
    <t>为人们总结过去、分析现状、探索未来提供有力借鉴；</t>
  </si>
  <si>
    <t>提供系统的信息和资料，为读者查找资料开辟捷径；</t>
  </si>
  <si>
    <t>为横向联系、为对外开放提供信息，发挥“窗口”作用；</t>
  </si>
  <si>
    <t>出版印刷600册。</t>
  </si>
  <si>
    <t>做到文图并茂，达到出版水平。</t>
  </si>
  <si>
    <t>2018年年底前完成印刷出版发行。</t>
  </si>
  <si>
    <t>印刷600册，全国社科系统交流。</t>
  </si>
  <si>
    <t>全市图书馆，档案馆送存，祈祷存史作用。</t>
  </si>
  <si>
    <t>填补社科专业志空白，推动全市修志工作。</t>
  </si>
  <si>
    <t>为全市两个文明建设提供参考资料。</t>
  </si>
  <si>
    <t>29届哲学社会科学优秀成果评奖</t>
  </si>
  <si>
    <t>市社会科学优秀成果奖设立一等奖6项、二等奖60项、三等奖164项。</t>
  </si>
  <si>
    <t>出版发行《中共抚顺地方史》</t>
  </si>
  <si>
    <t>出版发行《抚顺经济发展探索》</t>
  </si>
  <si>
    <t>繁荣我市哲学社会科学事业，促进我市经济社会发展。</t>
  </si>
  <si>
    <t>推进学科建设，人才培养。</t>
  </si>
  <si>
    <t>为市委、市政府提供决策参考。</t>
  </si>
  <si>
    <t>为党史工作者研究学习、使用，具有参考价值。</t>
  </si>
  <si>
    <t>每期印刷1000册，全年六期。</t>
  </si>
  <si>
    <t>为市委、市政府决策提供咨询服务，当好参谋助手。</t>
  </si>
  <si>
    <t>学习的提升</t>
  </si>
  <si>
    <t>为经济、社会、文化、建设提供全方位服务。</t>
  </si>
  <si>
    <t>印刷并出版《抚顺年鉴》。全面提高质量，丰富内容，有效发挥“提供信息资料、提供决策依据、宣传社会主义两个文明建设成就”的作用。</t>
  </si>
  <si>
    <t>全书40余万字，图文并茂。2018年年底前，完成《抚顺社科院志》印刷并出版。</t>
  </si>
  <si>
    <t>通过开展我市哲学社会科学年度成果评奖、党史资料收集、出版发行《抚顺经济发展探索》等工作，促进我市社会科学事业繁荣，为我市经济社会发展提供理论依据。</t>
  </si>
  <si>
    <t>为政府、市委相关单位提供各类报刊、杂志阅览。</t>
  </si>
  <si>
    <t>全年保质保量出刊六期。</t>
  </si>
  <si>
    <t>编辑出版《抚顺市社会科学院志》</t>
  </si>
  <si>
    <t>社科重点科研项目</t>
  </si>
  <si>
    <t>报刊资料</t>
  </si>
  <si>
    <t>编辑《抚顺社会科学》杂志</t>
  </si>
  <si>
    <t>注：本部门没有国有资本经营预算安排的支出，故本表无数据。</t>
  </si>
  <si>
    <t>11</t>
  </si>
  <si>
    <r>
      <t>1</t>
    </r>
    <r>
      <rPr>
        <sz val="10"/>
        <rFont val="宋体"/>
        <family val="0"/>
      </rPr>
      <t>1</t>
    </r>
  </si>
  <si>
    <t>附件</t>
  </si>
  <si>
    <t>抚顺市社会科学院2018年部门预算和“三公”经费预算公开表</t>
  </si>
  <si>
    <t>抚顺市社科院本级</t>
  </si>
  <si>
    <t>抚顺市雷锋精神研究所</t>
  </si>
  <si>
    <t>抚顺市雷锋精神研究所</t>
  </si>
  <si>
    <t>11</t>
  </si>
  <si>
    <t>抚顺市社科院本级</t>
  </si>
  <si>
    <t>抚顺市雷锋精神研究所</t>
  </si>
  <si>
    <r>
      <t>0</t>
    </r>
    <r>
      <rPr>
        <sz val="10"/>
        <rFont val="宋体"/>
        <family val="0"/>
      </rPr>
      <t>6</t>
    </r>
  </si>
  <si>
    <r>
      <t>0</t>
    </r>
    <r>
      <rPr>
        <sz val="10"/>
        <rFont val="宋体"/>
        <family val="0"/>
      </rPr>
      <t>1</t>
    </r>
  </si>
  <si>
    <r>
      <t>2</t>
    </r>
    <r>
      <rPr>
        <sz val="10"/>
        <rFont val="宋体"/>
        <family val="0"/>
      </rPr>
      <t>08</t>
    </r>
  </si>
  <si>
    <r>
      <t>0</t>
    </r>
    <r>
      <rPr>
        <sz val="10"/>
        <rFont val="宋体"/>
        <family val="0"/>
      </rPr>
      <t>5</t>
    </r>
  </si>
  <si>
    <r>
      <t>2</t>
    </r>
    <r>
      <rPr>
        <sz val="10"/>
        <rFont val="宋体"/>
        <family val="0"/>
      </rPr>
      <t>10</t>
    </r>
  </si>
  <si>
    <t>11</t>
  </si>
  <si>
    <r>
      <t>0</t>
    </r>
    <r>
      <rPr>
        <sz val="10"/>
        <rFont val="宋体"/>
        <family val="0"/>
      </rPr>
      <t>2</t>
    </r>
  </si>
  <si>
    <t>注：本部门没有纳入预算管理的行政事业性收费预算拨款收入，也没有使用纳入预算管理的行政事业性收费安排的支出，故本表无数据。</t>
  </si>
  <si>
    <t>注：本部门没有纳入预算管理的政府性基金收入，也没有使用纳入预算管理的政府性基金收入安排的支出，故本表无数据。</t>
  </si>
  <si>
    <t>注：2018年本部门没有政府采购预算支出，故本表无数据。</t>
  </si>
  <si>
    <t>注：2018年本部门没有政府购买服务支出，故本表无数据。</t>
  </si>
  <si>
    <t>部门名称：抚顺市社会科学院</t>
  </si>
  <si>
    <t>部门名称：抚顺市社会科学院</t>
  </si>
  <si>
    <t>三、 医疗卫生支出 （医疗保障）</t>
  </si>
  <si>
    <t>对个人家庭补助支出</t>
  </si>
  <si>
    <t xml:space="preserve">    离退休人员公用经费</t>
  </si>
  <si>
    <t>部门名称：抚顺市社会科学院</t>
  </si>
  <si>
    <t>市社科院（本级）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</si>
</sst>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0.00_);[Red]\(0.00\)"/>
  </numFmts>
  <fonts count="43">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1"/>
      <color theme="1"/>
      <name val="Calibri"/>
      <family val="0"/>
    </font>
    <font>
      <sz val="11"/>
      <color rgb="FF9C0006"/>
      <name val="Calibri"/>
      <family val="0"/>
    </font>
    <font>
      <sz val="11"/>
      <color rgb="FF00610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1" fillId="16" borderId="0" applyNumberFormat="0" applyBorder="0" applyAlignment="0" applyProtection="0"/>
    <xf numFmtId="0" fontId="28" fillId="3" borderId="0" applyNumberFormat="0" applyBorder="0" applyAlignment="0" applyProtection="0"/>
    <xf numFmtId="0" fontId="2" fillId="0" borderId="0">
      <alignment/>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2"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299">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6" fillId="26" borderId="10" xfId="84" applyFont="1" applyFill="1" applyBorder="1" applyAlignment="1">
      <alignment vertical="center"/>
      <protection/>
    </xf>
    <xf numFmtId="0" fontId="7" fillId="26" borderId="0" xfId="0" applyFont="1" applyFill="1" applyAlignment="1">
      <alignment vertical="center"/>
    </xf>
    <xf numFmtId="0" fontId="7" fillId="26" borderId="11" xfId="0" applyNumberFormat="1" applyFont="1" applyFill="1" applyBorder="1" applyAlignment="1" applyProtection="1">
      <alignment vertical="center" wrapText="1"/>
      <protection/>
    </xf>
    <xf numFmtId="0" fontId="8" fillId="26" borderId="0" xfId="0" applyFont="1" applyFill="1" applyAlignment="1">
      <alignment vertical="center"/>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103" applyFont="1" applyAlignment="1">
      <alignment vertical="center"/>
      <protection/>
    </xf>
    <xf numFmtId="0" fontId="6" fillId="27" borderId="0" xfId="103" applyFont="1" applyFill="1" applyAlignment="1">
      <alignment vertical="center" wrapText="1"/>
      <protection/>
    </xf>
    <xf numFmtId="0" fontId="6" fillId="0" borderId="0" xfId="103" applyFont="1" applyAlignment="1">
      <alignment vertical="center"/>
      <protection/>
    </xf>
    <xf numFmtId="0" fontId="7" fillId="0" borderId="0" xfId="0" applyFont="1" applyAlignment="1">
      <alignment vertical="center"/>
    </xf>
    <xf numFmtId="49" fontId="8" fillId="0" borderId="0" xfId="103" applyNumberFormat="1" applyFont="1" applyFill="1" applyAlignment="1" applyProtection="1">
      <alignment vertical="center"/>
      <protection/>
    </xf>
    <xf numFmtId="176" fontId="8" fillId="0" borderId="0" xfId="103" applyNumberFormat="1" applyFont="1" applyAlignment="1">
      <alignment vertical="center"/>
      <protection/>
    </xf>
    <xf numFmtId="0" fontId="8" fillId="0" borderId="0" xfId="103" applyFont="1">
      <alignment/>
      <protection/>
    </xf>
    <xf numFmtId="2" fontId="5" fillId="0" borderId="0" xfId="103" applyNumberFormat="1" applyFont="1" applyFill="1" applyAlignment="1" applyProtection="1">
      <alignment horizontal="centerContinuous" vertical="center"/>
      <protection/>
    </xf>
    <xf numFmtId="2" fontId="9" fillId="0" borderId="0" xfId="103" applyNumberFormat="1" applyFont="1" applyFill="1" applyAlignment="1" applyProtection="1">
      <alignment horizontal="centerContinuous" vertical="center"/>
      <protection/>
    </xf>
    <xf numFmtId="2" fontId="8" fillId="0" borderId="0" xfId="103" applyNumberFormat="1" applyFont="1" applyFill="1" applyAlignment="1" applyProtection="1">
      <alignment horizontal="center" vertical="center"/>
      <protection/>
    </xf>
    <xf numFmtId="2" fontId="6" fillId="0" borderId="0" xfId="103" applyNumberFormat="1" applyFont="1" applyFill="1" applyAlignment="1" applyProtection="1">
      <alignment horizontal="right" vertical="center"/>
      <protection/>
    </xf>
    <xf numFmtId="0" fontId="6" fillId="0" borderId="10" xfId="84" applyFont="1" applyFill="1" applyBorder="1" applyAlignment="1">
      <alignment horizontal="left" vertical="center"/>
      <protection/>
    </xf>
    <xf numFmtId="176" fontId="8" fillId="0" borderId="0" xfId="103" applyNumberFormat="1" applyFont="1" applyFill="1" applyAlignment="1">
      <alignment horizontal="center" vertical="center"/>
      <protection/>
    </xf>
    <xf numFmtId="176" fontId="6" fillId="0" borderId="10" xfId="103"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wrapText="1"/>
      <protection/>
    </xf>
    <xf numFmtId="178" fontId="6" fillId="0" borderId="11" xfId="103" applyNumberFormat="1" applyFont="1" applyFill="1" applyBorder="1" applyAlignment="1" applyProtection="1">
      <alignment horizontal="right" vertical="center" wrapText="1"/>
      <protection/>
    </xf>
    <xf numFmtId="0" fontId="6" fillId="0" borderId="0" xfId="103"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0" xfId="84"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3"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wrapText="1"/>
    </xf>
    <xf numFmtId="49" fontId="8" fillId="0" borderId="11" xfId="84"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6" fillId="0" borderId="0" xfId="103" applyNumberFormat="1" applyFont="1" applyFill="1" applyAlignment="1" applyProtection="1">
      <alignment horizontal="centerContinuous" vertical="center"/>
      <protection/>
    </xf>
    <xf numFmtId="0" fontId="8" fillId="0" borderId="0" xfId="103" applyNumberFormat="1" applyFont="1" applyFill="1" applyAlignment="1" applyProtection="1">
      <alignment horizontal="centerContinuous" vertical="center"/>
      <protection/>
    </xf>
    <xf numFmtId="0" fontId="6" fillId="0" borderId="0" xfId="103"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84"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5" xfId="0" applyFont="1" applyBorder="1" applyAlignment="1">
      <alignment horizontal="center"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6" fillId="0" borderId="11" xfId="0" applyNumberFormat="1" applyFont="1" applyFill="1" applyBorder="1" applyAlignment="1" applyProtection="1">
      <alignment horizontal="center" vertical="center" wrapText="1"/>
      <protection/>
    </xf>
    <xf numFmtId="49" fontId="8" fillId="0" borderId="12" xfId="84"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9" fontId="6" fillId="0" borderId="15" xfId="0" applyNumberFormat="1" applyFont="1" applyFill="1" applyBorder="1" applyAlignment="1">
      <alignment vertical="center" wrapText="1"/>
    </xf>
    <xf numFmtId="178" fontId="8" fillId="0" borderId="11" xfId="0" applyNumberFormat="1" applyFont="1" applyFill="1" applyBorder="1" applyAlignment="1">
      <alignment vertical="center"/>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179" fontId="0" fillId="0" borderId="11" xfId="0" applyNumberFormat="1" applyFont="1" applyFill="1" applyBorder="1" applyAlignment="1" applyProtection="1">
      <alignment vertical="center"/>
      <protection/>
    </xf>
    <xf numFmtId="183" fontId="8" fillId="0" borderId="11" xfId="0" applyNumberFormat="1" applyFont="1" applyBorder="1" applyAlignment="1">
      <alignment vertical="center"/>
    </xf>
    <xf numFmtId="0" fontId="9" fillId="0" borderId="0" xfId="103" applyNumberFormat="1" applyFont="1" applyFill="1" applyAlignment="1" applyProtection="1">
      <alignment vertical="center"/>
      <protection/>
    </xf>
    <xf numFmtId="0" fontId="6" fillId="0" borderId="0" xfId="0" applyFont="1" applyBorder="1" applyAlignment="1">
      <alignment vertical="center"/>
    </xf>
    <xf numFmtId="0" fontId="9" fillId="0" borderId="0" xfId="103"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82" fontId="0" fillId="0" borderId="11" xfId="0" applyNumberFormat="1" applyFont="1" applyFill="1" applyBorder="1" applyAlignment="1">
      <alignment horizontal="right" vertical="center"/>
    </xf>
    <xf numFmtId="178" fontId="8" fillId="0" borderId="11" xfId="0" applyNumberFormat="1" applyFont="1" applyBorder="1" applyAlignment="1">
      <alignment vertical="center"/>
    </xf>
    <xf numFmtId="178" fontId="7"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85" applyFont="1">
      <alignment/>
      <protection/>
    </xf>
    <xf numFmtId="0" fontId="2" fillId="0" borderId="0" xfId="85">
      <alignment/>
      <protection/>
    </xf>
    <xf numFmtId="0" fontId="8" fillId="0" borderId="0" xfId="84" applyFont="1" applyFill="1" applyAlignment="1">
      <alignment vertical="center"/>
      <protection/>
    </xf>
    <xf numFmtId="0" fontId="8" fillId="0" borderId="0" xfId="84" applyFont="1" applyFill="1" applyAlignment="1">
      <alignment horizontal="center" vertical="center"/>
      <protection/>
    </xf>
    <xf numFmtId="176" fontId="6" fillId="0" borderId="0" xfId="84" applyNumberFormat="1" applyFont="1" applyFill="1" applyAlignment="1" applyProtection="1">
      <alignment horizontal="right" vertical="center"/>
      <protection/>
    </xf>
    <xf numFmtId="0" fontId="12" fillId="0" borderId="0" xfId="84" applyFont="1" applyFill="1" applyAlignment="1">
      <alignment vertical="center"/>
      <protection/>
    </xf>
    <xf numFmtId="176" fontId="8" fillId="0" borderId="10" xfId="84" applyNumberFormat="1" applyFont="1" applyFill="1" applyBorder="1" applyAlignment="1">
      <alignment horizontal="center" vertical="center"/>
      <protection/>
    </xf>
    <xf numFmtId="0" fontId="8" fillId="0" borderId="10" xfId="84" applyFont="1" applyFill="1" applyBorder="1" applyAlignment="1">
      <alignment horizontal="center" vertical="center"/>
      <protection/>
    </xf>
    <xf numFmtId="0" fontId="12" fillId="0" borderId="0" xfId="84" applyFont="1" applyFill="1" applyBorder="1" applyAlignment="1">
      <alignment vertical="center"/>
      <protection/>
    </xf>
    <xf numFmtId="0" fontId="6" fillId="0" borderId="11" xfId="84" applyNumberFormat="1" applyFont="1" applyFill="1" applyBorder="1" applyAlignment="1" applyProtection="1">
      <alignment horizontal="centerContinuous" vertical="center"/>
      <protection/>
    </xf>
    <xf numFmtId="0" fontId="6" fillId="0" borderId="11" xfId="84" applyNumberFormat="1" applyFont="1" applyFill="1" applyBorder="1" applyAlignment="1" applyProtection="1">
      <alignment horizontal="center" vertical="center"/>
      <protection/>
    </xf>
    <xf numFmtId="176" fontId="6" fillId="0" borderId="17" xfId="84" applyNumberFormat="1" applyFont="1" applyFill="1" applyBorder="1" applyAlignment="1" applyProtection="1">
      <alignment horizontal="center" vertical="center"/>
      <protection/>
    </xf>
    <xf numFmtId="176" fontId="6" fillId="0" borderId="11" xfId="84" applyNumberFormat="1" applyFont="1" applyFill="1" applyBorder="1" applyAlignment="1" applyProtection="1">
      <alignment horizontal="center" vertical="center"/>
      <protection/>
    </xf>
    <xf numFmtId="3" fontId="0" fillId="0" borderId="11" xfId="0" applyNumberFormat="1" applyFill="1" applyBorder="1" applyAlignment="1">
      <alignment vertical="center"/>
    </xf>
    <xf numFmtId="49" fontId="8" fillId="0" borderId="12" xfId="84" applyNumberFormat="1" applyFont="1" applyFill="1" applyBorder="1" applyAlignment="1" applyProtection="1">
      <alignment horizontal="left" vertical="center" indent="1"/>
      <protection/>
    </xf>
    <xf numFmtId="178" fontId="8" fillId="0" borderId="15" xfId="84" applyNumberFormat="1" applyFont="1" applyFill="1" applyBorder="1" applyAlignment="1" applyProtection="1">
      <alignment horizontal="right" vertical="center" wrapText="1"/>
      <protection/>
    </xf>
    <xf numFmtId="178" fontId="8" fillId="0" borderId="11" xfId="84" applyNumberFormat="1" applyFont="1" applyFill="1" applyBorder="1" applyAlignment="1" applyProtection="1">
      <alignment horizontal="right" vertical="center" wrapText="1"/>
      <protection/>
    </xf>
    <xf numFmtId="49" fontId="6" fillId="0" borderId="12" xfId="84" applyNumberFormat="1" applyFont="1" applyFill="1" applyBorder="1" applyAlignment="1" applyProtection="1">
      <alignment horizontal="center" vertical="center"/>
      <protection/>
    </xf>
    <xf numFmtId="178" fontId="6" fillId="0" borderId="11" xfId="84" applyNumberFormat="1" applyFont="1" applyFill="1" applyBorder="1" applyAlignment="1" applyProtection="1">
      <alignment horizontal="right" vertical="center" wrapText="1"/>
      <protection/>
    </xf>
    <xf numFmtId="0" fontId="11" fillId="0" borderId="0" xfId="84" applyFont="1" applyFill="1" applyAlignment="1">
      <alignment vertical="center"/>
      <protection/>
    </xf>
    <xf numFmtId="0" fontId="12" fillId="0" borderId="0" xfId="84"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49" fontId="6" fillId="0" borderId="11" xfId="84" applyNumberFormat="1" applyFont="1" applyFill="1" applyBorder="1" applyAlignment="1" applyProtection="1">
      <alignment vertical="center"/>
      <protection/>
    </xf>
    <xf numFmtId="4" fontId="8" fillId="0" borderId="11" xfId="84" applyNumberFormat="1" applyFont="1" applyFill="1" applyBorder="1" applyAlignment="1" applyProtection="1">
      <alignment horizontal="right" vertical="center" wrapText="1"/>
      <protection/>
    </xf>
    <xf numFmtId="49" fontId="8" fillId="0" borderId="11" xfId="84" applyNumberFormat="1" applyFont="1" applyFill="1" applyBorder="1" applyAlignment="1" applyProtection="1">
      <alignment horizontal="center" vertical="center"/>
      <protection/>
    </xf>
    <xf numFmtId="49" fontId="8" fillId="0" borderId="11" xfId="83" applyNumberFormat="1" applyFont="1" applyFill="1" applyBorder="1" applyAlignment="1" applyProtection="1">
      <alignment horizontal="left" vertical="center" wrapText="1"/>
      <protection/>
    </xf>
    <xf numFmtId="49" fontId="0" fillId="0" borderId="11" xfId="83" applyNumberFormat="1" applyFont="1" applyFill="1" applyBorder="1" applyAlignment="1" applyProtection="1">
      <alignment horizontal="left" vertical="center" wrapText="1"/>
      <protection/>
    </xf>
    <xf numFmtId="4" fontId="8" fillId="26" borderId="11" xfId="83" applyNumberFormat="1" applyFont="1" applyFill="1" applyBorder="1" applyAlignment="1" applyProtection="1">
      <alignment horizontal="right" vertical="center" wrapText="1"/>
      <protection/>
    </xf>
    <xf numFmtId="49" fontId="8" fillId="0" borderId="14" xfId="83" applyNumberFormat="1" applyFont="1" applyFill="1" applyBorder="1" applyAlignment="1" applyProtection="1">
      <alignment horizontal="left" vertical="center" wrapText="1"/>
      <protection/>
    </xf>
    <xf numFmtId="49" fontId="8" fillId="0" borderId="12" xfId="83" applyNumberFormat="1" applyFont="1" applyFill="1" applyBorder="1" applyAlignment="1" applyProtection="1">
      <alignment horizontal="left" vertical="center" wrapText="1"/>
      <protection/>
    </xf>
    <xf numFmtId="4" fontId="8" fillId="0" borderId="11" xfId="83" applyNumberFormat="1" applyFont="1" applyFill="1" applyBorder="1" applyAlignment="1" applyProtection="1">
      <alignment horizontal="right" vertical="center" wrapText="1"/>
      <protection/>
    </xf>
    <xf numFmtId="185" fontId="6" fillId="0" borderId="11" xfId="0" applyNumberFormat="1" applyFont="1" applyFill="1" applyBorder="1" applyAlignment="1" applyProtection="1">
      <alignment horizontal="right" vertical="center"/>
      <protection/>
    </xf>
    <xf numFmtId="185" fontId="8" fillId="0" borderId="11" xfId="0" applyNumberFormat="1" applyFont="1" applyFill="1" applyBorder="1" applyAlignment="1" applyProtection="1">
      <alignment horizontal="right" vertical="center"/>
      <protection/>
    </xf>
    <xf numFmtId="185" fontId="0" fillId="0" borderId="11" xfId="0" applyNumberFormat="1" applyFill="1" applyBorder="1" applyAlignment="1">
      <alignment horizontal="right" vertical="center"/>
    </xf>
    <xf numFmtId="185" fontId="8" fillId="0" borderId="0" xfId="0" applyNumberFormat="1" applyFont="1" applyAlignment="1">
      <alignment vertical="center"/>
    </xf>
    <xf numFmtId="49" fontId="8" fillId="0" borderId="11" xfId="83" applyNumberFormat="1" applyFont="1" applyFill="1" applyBorder="1" applyAlignment="1" applyProtection="1">
      <alignment horizontal="left" vertical="center" wrapText="1"/>
      <protection/>
    </xf>
    <xf numFmtId="49" fontId="8" fillId="0" borderId="11" xfId="84" applyNumberFormat="1" applyFont="1" applyFill="1" applyBorder="1" applyAlignment="1" applyProtection="1">
      <alignment vertical="center"/>
      <protection/>
    </xf>
    <xf numFmtId="4" fontId="8" fillId="26" borderId="11" xfId="83" applyNumberFormat="1" applyFont="1" applyFill="1" applyBorder="1" applyAlignment="1" applyProtection="1">
      <alignment horizontal="right" vertical="center" wrapText="1"/>
      <protection/>
    </xf>
    <xf numFmtId="4" fontId="8" fillId="0" borderId="11" xfId="84" applyNumberFormat="1" applyFont="1" applyFill="1" applyBorder="1" applyAlignment="1" applyProtection="1">
      <alignment horizontal="right" vertical="center" wrapText="1"/>
      <protection/>
    </xf>
    <xf numFmtId="49" fontId="8" fillId="0" borderId="14" xfId="83" applyNumberFormat="1" applyFont="1" applyFill="1" applyBorder="1" applyAlignment="1" applyProtection="1">
      <alignment horizontal="left" vertical="center" wrapText="1"/>
      <protection/>
    </xf>
    <xf numFmtId="49" fontId="8" fillId="0" borderId="12" xfId="83" applyNumberFormat="1" applyFont="1" applyFill="1" applyBorder="1" applyAlignment="1" applyProtection="1">
      <alignment horizontal="left" vertical="center" wrapText="1"/>
      <protection/>
    </xf>
    <xf numFmtId="4" fontId="8" fillId="0" borderId="11" xfId="83" applyNumberFormat="1" applyFont="1" applyFill="1" applyBorder="1" applyAlignment="1" applyProtection="1">
      <alignment horizontal="right" vertical="center" wrapText="1"/>
      <protection/>
    </xf>
    <xf numFmtId="0" fontId="6" fillId="0" borderId="10" xfId="84" applyFont="1" applyFill="1" applyBorder="1" applyAlignment="1">
      <alignment horizontal="left" vertical="center"/>
      <protection/>
    </xf>
    <xf numFmtId="185" fontId="8"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vertical="center" wrapText="1"/>
      <protection/>
    </xf>
    <xf numFmtId="185" fontId="6" fillId="0" borderId="11" xfId="0" applyNumberFormat="1" applyFont="1" applyFill="1" applyBorder="1" applyAlignment="1" applyProtection="1">
      <alignment vertical="center"/>
      <protection/>
    </xf>
    <xf numFmtId="185" fontId="6" fillId="0" borderId="15" xfId="0" applyNumberFormat="1" applyFont="1" applyFill="1" applyBorder="1" applyAlignment="1">
      <alignment vertical="center" wrapText="1"/>
    </xf>
    <xf numFmtId="185" fontId="8" fillId="0" borderId="11" xfId="0" applyNumberFormat="1" applyFont="1" applyFill="1" applyBorder="1" applyAlignment="1">
      <alignment vertical="center"/>
    </xf>
    <xf numFmtId="4" fontId="6" fillId="0" borderId="11" xfId="84" applyNumberFormat="1" applyFont="1" applyFill="1" applyBorder="1" applyAlignment="1" applyProtection="1">
      <alignment horizontal="right" vertical="center" wrapText="1"/>
      <protection/>
    </xf>
    <xf numFmtId="178" fontId="6" fillId="0" borderId="11" xfId="0" applyNumberFormat="1" applyFont="1" applyBorder="1" applyAlignment="1">
      <alignment horizontal="center" vertical="center" wrapText="1"/>
    </xf>
    <xf numFmtId="0" fontId="6" fillId="0" borderId="10" xfId="84" applyFont="1" applyFill="1" applyBorder="1" applyAlignment="1">
      <alignment horizontal="left" vertical="center"/>
      <protection/>
    </xf>
    <xf numFmtId="0" fontId="6" fillId="0" borderId="0" xfId="84" applyFont="1" applyFill="1" applyBorder="1" applyAlignment="1">
      <alignment horizontal="left" vertical="center"/>
      <protection/>
    </xf>
    <xf numFmtId="184" fontId="8" fillId="0" borderId="11" xfId="0" applyNumberFormat="1" applyFont="1" applyFill="1" applyBorder="1" applyAlignment="1" applyProtection="1">
      <alignment horizontal="right" vertical="center" wrapText="1"/>
      <protection/>
    </xf>
    <xf numFmtId="184" fontId="8" fillId="0" borderId="11" xfId="0" applyNumberFormat="1" applyFont="1" applyFill="1" applyBorder="1" applyAlignment="1">
      <alignment vertical="center"/>
    </xf>
    <xf numFmtId="49" fontId="8" fillId="0" borderId="11" xfId="0" applyNumberFormat="1" applyFont="1" applyFill="1" applyBorder="1" applyAlignment="1" applyProtection="1">
      <alignment vertical="center" wrapText="1"/>
      <protection/>
    </xf>
    <xf numFmtId="49" fontId="8" fillId="0" borderId="11" xfId="83" applyNumberFormat="1" applyFont="1" applyFill="1" applyBorder="1" applyAlignment="1" applyProtection="1">
      <alignment horizontal="left" vertical="center" wrapText="1"/>
      <protection/>
    </xf>
    <xf numFmtId="49" fontId="8" fillId="0" borderId="12" xfId="83" applyNumberFormat="1" applyFont="1" applyFill="1" applyBorder="1" applyAlignment="1" applyProtection="1">
      <alignment horizontal="left" vertical="center" wrapText="1"/>
      <protection/>
    </xf>
    <xf numFmtId="4" fontId="8" fillId="0" borderId="11" xfId="83" applyNumberFormat="1" applyFont="1" applyFill="1" applyBorder="1" applyAlignment="1" applyProtection="1">
      <alignment horizontal="right" vertical="center" wrapText="1"/>
      <protection/>
    </xf>
    <xf numFmtId="4" fontId="8" fillId="0" borderId="11" xfId="103" applyNumberFormat="1" applyFont="1" applyFill="1" applyBorder="1" applyAlignment="1" applyProtection="1">
      <alignment horizontal="right" vertical="center" wrapText="1"/>
      <protection/>
    </xf>
    <xf numFmtId="0" fontId="0" fillId="0" borderId="0" xfId="0" applyFont="1" applyAlignment="1">
      <alignment vertical="center"/>
    </xf>
    <xf numFmtId="0" fontId="8" fillId="0" borderId="11" xfId="0" applyNumberFormat="1" applyFont="1" applyBorder="1" applyAlignment="1">
      <alignment vertical="center" wrapText="1"/>
    </xf>
    <xf numFmtId="183" fontId="8" fillId="0" borderId="11" xfId="0" applyNumberFormat="1" applyFont="1" applyFill="1" applyBorder="1" applyAlignment="1">
      <alignment vertical="center"/>
    </xf>
    <xf numFmtId="49" fontId="0" fillId="0" borderId="11" xfId="0" applyNumberFormat="1" applyFont="1" applyFill="1" applyBorder="1" applyAlignment="1" applyProtection="1">
      <alignment horizontal="left" vertical="center" wrapText="1"/>
      <protection/>
    </xf>
    <xf numFmtId="0" fontId="7" fillId="26" borderId="12"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vertical="center" wrapText="1"/>
      <protection/>
    </xf>
    <xf numFmtId="4" fontId="6" fillId="0" borderId="11" xfId="83" applyNumberFormat="1" applyFont="1" applyFill="1" applyBorder="1" applyAlignment="1" applyProtection="1">
      <alignment horizontal="right" vertical="center" wrapText="1"/>
      <protection/>
    </xf>
    <xf numFmtId="178" fontId="6" fillId="0" borderId="11" xfId="0" applyNumberFormat="1" applyFont="1" applyBorder="1" applyAlignment="1">
      <alignment horizontal="center" vertical="center"/>
    </xf>
    <xf numFmtId="49" fontId="0" fillId="0" borderId="11" xfId="0" applyNumberFormat="1" applyFont="1" applyFill="1" applyBorder="1" applyAlignment="1" applyProtection="1">
      <alignment horizontal="left" vertical="center" wrapText="1"/>
      <protection/>
    </xf>
    <xf numFmtId="0" fontId="2" fillId="0" borderId="11" xfId="85" applyBorder="1">
      <alignment/>
      <protection/>
    </xf>
    <xf numFmtId="49" fontId="6"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178" fontId="6" fillId="0" borderId="15" xfId="0" applyNumberFormat="1" applyFont="1" applyFill="1" applyBorder="1" applyAlignment="1">
      <alignment vertical="center" wrapText="1"/>
    </xf>
    <xf numFmtId="185" fontId="8" fillId="0" borderId="11" xfId="0" applyNumberFormat="1" applyFont="1" applyFill="1" applyBorder="1" applyAlignment="1" applyProtection="1">
      <alignment horizontal="right" vertical="center"/>
      <protection/>
    </xf>
    <xf numFmtId="49" fontId="8" fillId="0" borderId="11" xfId="83" applyNumberFormat="1" applyFont="1" applyFill="1" applyBorder="1" applyAlignment="1" applyProtection="1">
      <alignment horizontal="left" vertical="center" wrapText="1"/>
      <protection/>
    </xf>
    <xf numFmtId="49" fontId="8" fillId="0" borderId="11" xfId="84" applyNumberFormat="1" applyFont="1" applyFill="1" applyBorder="1" applyAlignment="1" applyProtection="1">
      <alignment vertical="center"/>
      <protection/>
    </xf>
    <xf numFmtId="4" fontId="8" fillId="26" borderId="11" xfId="83" applyNumberFormat="1" applyFont="1" applyFill="1" applyBorder="1" applyAlignment="1" applyProtection="1">
      <alignment horizontal="right" vertical="center" wrapText="1"/>
      <protection/>
    </xf>
    <xf numFmtId="4" fontId="8" fillId="0" borderId="11" xfId="84" applyNumberFormat="1" applyFont="1" applyFill="1" applyBorder="1" applyAlignment="1" applyProtection="1">
      <alignment horizontal="right" vertical="center" wrapText="1"/>
      <protection/>
    </xf>
    <xf numFmtId="49" fontId="8" fillId="0" borderId="14" xfId="83" applyNumberFormat="1" applyFont="1" applyFill="1" applyBorder="1" applyAlignment="1" applyProtection="1">
      <alignment horizontal="left" vertical="center" wrapText="1"/>
      <protection/>
    </xf>
    <xf numFmtId="49" fontId="8" fillId="0" borderId="12" xfId="83" applyNumberFormat="1" applyFont="1" applyFill="1" applyBorder="1" applyAlignment="1" applyProtection="1">
      <alignment horizontal="left" vertical="center" wrapText="1"/>
      <protection/>
    </xf>
    <xf numFmtId="178" fontId="6" fillId="0" borderId="15"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179" fontId="8" fillId="0" borderId="11" xfId="0" applyNumberFormat="1" applyFont="1" applyFill="1" applyBorder="1" applyAlignment="1" applyProtection="1">
      <alignment horizontal="right" vertical="center"/>
      <protection/>
    </xf>
    <xf numFmtId="4" fontId="8" fillId="0" borderId="11" xfId="0" applyNumberFormat="1" applyFont="1" applyFill="1" applyBorder="1" applyAlignment="1" applyProtection="1">
      <alignment horizontal="right" vertical="center"/>
      <protection/>
    </xf>
    <xf numFmtId="184" fontId="8" fillId="0" borderId="11" xfId="0" applyNumberFormat="1" applyFont="1" applyFill="1" applyBorder="1" applyAlignment="1" applyProtection="1">
      <alignment horizontal="right" vertical="center" wrapText="1"/>
      <protection/>
    </xf>
    <xf numFmtId="0" fontId="3"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6" fillId="0" borderId="10" xfId="84" applyFont="1" applyFill="1" applyBorder="1" applyAlignment="1">
      <alignment horizontal="left" vertical="center"/>
      <protection/>
    </xf>
    <xf numFmtId="177" fontId="8" fillId="0" borderId="11" xfId="0" applyNumberFormat="1" applyFont="1" applyFill="1" applyBorder="1" applyAlignment="1" applyProtection="1">
      <alignment vertical="center"/>
      <protection/>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84" applyNumberFormat="1" applyFont="1" applyFill="1" applyAlignment="1" applyProtection="1">
      <alignment horizontal="center" vertical="center"/>
      <protection/>
    </xf>
    <xf numFmtId="0" fontId="3" fillId="0" borderId="0" xfId="85" applyFont="1" applyAlignment="1">
      <alignment horizontal="left" vertical="center" wrapText="1"/>
      <protection/>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0" xfId="103"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8" xfId="0" applyFont="1" applyFill="1" applyBorder="1" applyAlignment="1">
      <alignment horizontal="center" vertical="center" wrapText="1"/>
    </xf>
    <xf numFmtId="0" fontId="6" fillId="26" borderId="17" xfId="0" applyFont="1" applyFill="1" applyBorder="1" applyAlignment="1">
      <alignment horizontal="center" vertical="center"/>
    </xf>
    <xf numFmtId="0" fontId="6" fillId="26"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Fill="1" applyBorder="1" applyAlignment="1">
      <alignment horizontal="center" vertical="center"/>
    </xf>
    <xf numFmtId="0" fontId="6" fillId="0" borderId="0" xfId="0" applyFont="1" applyBorder="1" applyAlignment="1">
      <alignment horizontal="right" vertical="center"/>
    </xf>
    <xf numFmtId="0" fontId="5" fillId="0" borderId="0" xfId="0" applyFont="1" applyAlignment="1">
      <alignment horizontal="center" vertical="center"/>
    </xf>
    <xf numFmtId="0" fontId="6" fillId="0" borderId="10" xfId="84" applyFont="1" applyFill="1" applyBorder="1" applyAlignment="1">
      <alignment horizontal="left" vertical="center"/>
      <protection/>
    </xf>
    <xf numFmtId="0" fontId="6" fillId="0" borderId="0" xfId="84"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9" fillId="0" borderId="0" xfId="0" applyFont="1" applyAlignment="1">
      <alignment horizontal="center" vertical="center"/>
    </xf>
    <xf numFmtId="0" fontId="3" fillId="0" borderId="0" xfId="0" applyFont="1" applyAlignment="1">
      <alignment horizontal="left" vertical="center"/>
    </xf>
    <xf numFmtId="0" fontId="6" fillId="0" borderId="18" xfId="0" applyFont="1" applyBorder="1" applyAlignment="1">
      <alignment horizontal="center" vertical="center" wrapText="1"/>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18"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7" xfId="0" applyNumberFormat="1" applyFont="1" applyFill="1" applyBorder="1" applyAlignment="1" applyProtection="1">
      <alignment horizontal="center" vertical="center" wrapText="1"/>
      <protection/>
    </xf>
    <xf numFmtId="0" fontId="7" fillId="26" borderId="18"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0" fontId="6" fillId="0" borderId="10" xfId="84" applyFont="1" applyFill="1" applyBorder="1" applyAlignment="1">
      <alignment horizontal="left" vertical="center"/>
      <protection/>
    </xf>
    <xf numFmtId="49" fontId="6" fillId="0" borderId="11" xfId="103" applyNumberFormat="1" applyFont="1" applyFill="1" applyBorder="1" applyAlignment="1" applyProtection="1">
      <alignment horizontal="center" vertical="center" wrapText="1"/>
      <protection/>
    </xf>
    <xf numFmtId="176" fontId="6" fillId="0" borderId="11" xfId="103" applyNumberFormat="1" applyFont="1" applyFill="1" applyBorder="1" applyAlignment="1" applyProtection="1">
      <alignment horizontal="center" vertical="center" wrapText="1"/>
      <protection/>
    </xf>
    <xf numFmtId="0" fontId="7" fillId="26" borderId="12"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protection/>
    </xf>
    <xf numFmtId="0" fontId="7" fillId="26" borderId="18"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protection/>
    </xf>
  </cellXfs>
  <cellStyles count="11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2014年附表" xfId="83"/>
    <cellStyle name="常规_Sheet1" xfId="84"/>
    <cellStyle name="常规_附件1：2016年部门预算和“三公”经费预算公开表样" xfId="85"/>
    <cellStyle name="Hyperlink" xfId="86"/>
    <cellStyle name="好" xfId="87"/>
    <cellStyle name="好 2" xfId="88"/>
    <cellStyle name="好_（新增预算公开表20160201）2016年鞍山市市本级一般公共预算经济分类预算表" xfId="89"/>
    <cellStyle name="好_StartUp" xfId="90"/>
    <cellStyle name="好_填报模板 " xfId="91"/>
    <cellStyle name="汇总" xfId="92"/>
    <cellStyle name="Currency" xfId="93"/>
    <cellStyle name="Currency [0]" xfId="94"/>
    <cellStyle name="计算" xfId="95"/>
    <cellStyle name="计算 2" xfId="96"/>
    <cellStyle name="检查单元格" xfId="97"/>
    <cellStyle name="检查单元格 2" xfId="98"/>
    <cellStyle name="解释性文本" xfId="99"/>
    <cellStyle name="警告文本" xfId="100"/>
    <cellStyle name="链接单元格" xfId="101"/>
    <cellStyle name="Comma" xfId="102"/>
    <cellStyle name="Comma [0]" xfId="103"/>
    <cellStyle name="强调文字颜色 1" xfId="104"/>
    <cellStyle name="强调文字颜色 1 2" xfId="105"/>
    <cellStyle name="强调文字颜色 2" xfId="106"/>
    <cellStyle name="强调文字颜色 2 2" xfId="107"/>
    <cellStyle name="强调文字颜色 3" xfId="108"/>
    <cellStyle name="强调文字颜色 3 2" xfId="109"/>
    <cellStyle name="强调文字颜色 4" xfId="110"/>
    <cellStyle name="强调文字颜色 4 2" xfId="111"/>
    <cellStyle name="强调文字颜色 5" xfId="112"/>
    <cellStyle name="强调文字颜色 5 2" xfId="113"/>
    <cellStyle name="强调文字颜色 6" xfId="114"/>
    <cellStyle name="强调文字颜色 6 2" xfId="115"/>
    <cellStyle name="适中" xfId="116"/>
    <cellStyle name="适中 2" xfId="117"/>
    <cellStyle name="输出" xfId="118"/>
    <cellStyle name="输出 2" xfId="119"/>
    <cellStyle name="输入" xfId="120"/>
    <cellStyle name="输入 2" xfId="121"/>
    <cellStyle name="Followed Hyperlink" xfId="122"/>
    <cellStyle name="着色 1" xfId="123"/>
    <cellStyle name="着色 2" xfId="124"/>
    <cellStyle name="着色 3" xfId="125"/>
    <cellStyle name="着色 4" xfId="126"/>
    <cellStyle name="着色 5" xfId="127"/>
    <cellStyle name="着色 6" xfId="128"/>
    <cellStyle name="注释" xfId="129"/>
    <cellStyle name="注释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5" sqref="A15:P15"/>
    </sheetView>
  </sheetViews>
  <sheetFormatPr defaultColWidth="7" defaultRowHeight="11.25"/>
  <cols>
    <col min="1" max="5" width="8.83203125" style="147" customWidth="1"/>
    <col min="6" max="6" width="8.83203125" style="144" customWidth="1"/>
    <col min="7" max="15" width="8.83203125" style="147" customWidth="1"/>
    <col min="16" max="16" width="19" style="147" customWidth="1"/>
    <col min="17" max="19" width="7" style="147" customWidth="1"/>
    <col min="20" max="20" width="50.83203125" style="147" customWidth="1"/>
    <col min="21" max="16384" width="7" style="147" customWidth="1"/>
  </cols>
  <sheetData>
    <row r="1" spans="1:26" ht="15" customHeight="1">
      <c r="A1" s="14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44"/>
      <c r="Y4"/>
      <c r="Z4"/>
    </row>
    <row r="5" spans="1:26" s="144" customFormat="1" ht="36" customHeight="1">
      <c r="A5" s="149" t="s">
        <v>282</v>
      </c>
      <c r="W5" s="150"/>
      <c r="X5" s="89"/>
      <c r="Y5" s="89"/>
      <c r="Z5" s="89"/>
    </row>
    <row r="6" spans="4:26" ht="10.5" customHeight="1">
      <c r="D6" s="144"/>
      <c r="U6" s="144"/>
      <c r="V6" s="144"/>
      <c r="W6" s="144"/>
      <c r="X6" s="144"/>
      <c r="Y6"/>
      <c r="Z6"/>
    </row>
    <row r="7" spans="4:26" ht="10.5" customHeight="1">
      <c r="D7" s="144"/>
      <c r="N7" s="144"/>
      <c r="O7" s="144"/>
      <c r="U7" s="144"/>
      <c r="V7" s="144"/>
      <c r="W7" s="144"/>
      <c r="X7" s="144"/>
      <c r="Y7"/>
      <c r="Z7"/>
    </row>
    <row r="8" spans="1:26" s="145" customFormat="1" ht="66.75" customHeight="1">
      <c r="A8" s="225" t="s">
        <v>283</v>
      </c>
      <c r="B8" s="225"/>
      <c r="C8" s="225"/>
      <c r="D8" s="225"/>
      <c r="E8" s="225"/>
      <c r="F8" s="225"/>
      <c r="G8" s="225"/>
      <c r="H8" s="225"/>
      <c r="I8" s="225"/>
      <c r="J8" s="225"/>
      <c r="K8" s="225"/>
      <c r="L8" s="225"/>
      <c r="M8" s="225"/>
      <c r="N8" s="225"/>
      <c r="O8" s="225"/>
      <c r="P8" s="225"/>
      <c r="Q8" s="151"/>
      <c r="R8" s="151"/>
      <c r="S8" s="151"/>
      <c r="T8" s="152"/>
      <c r="U8" s="151"/>
      <c r="V8" s="151"/>
      <c r="W8" s="151"/>
      <c r="X8" s="151"/>
      <c r="Y8"/>
      <c r="Z8"/>
    </row>
    <row r="9" spans="1:26" ht="19.5" customHeight="1">
      <c r="A9" s="226"/>
      <c r="B9" s="226"/>
      <c r="C9" s="226"/>
      <c r="D9" s="226"/>
      <c r="E9" s="226"/>
      <c r="F9" s="226"/>
      <c r="G9" s="226"/>
      <c r="H9" s="226"/>
      <c r="I9" s="226"/>
      <c r="J9" s="226"/>
      <c r="K9" s="226"/>
      <c r="L9" s="226"/>
      <c r="M9" s="226"/>
      <c r="N9" s="226"/>
      <c r="O9" s="226"/>
      <c r="P9" s="144"/>
      <c r="T9" s="153"/>
      <c r="U9" s="144"/>
      <c r="V9" s="144"/>
      <c r="W9" s="144"/>
      <c r="X9" s="144"/>
      <c r="Y9"/>
      <c r="Z9"/>
    </row>
    <row r="10" spans="1:26" ht="10.5" customHeight="1">
      <c r="A10" s="144"/>
      <c r="B10" s="144"/>
      <c r="D10" s="144"/>
      <c r="E10" s="144"/>
      <c r="H10" s="144"/>
      <c r="N10" s="144"/>
      <c r="O10" s="144"/>
      <c r="U10" s="144"/>
      <c r="V10" s="144"/>
      <c r="X10" s="144"/>
      <c r="Y10"/>
      <c r="Z10"/>
    </row>
    <row r="11" spans="1:26" ht="77.25" customHeight="1">
      <c r="A11" s="227"/>
      <c r="B11" s="227"/>
      <c r="C11" s="227"/>
      <c r="D11" s="227"/>
      <c r="E11" s="227"/>
      <c r="F11" s="227"/>
      <c r="G11" s="227"/>
      <c r="H11" s="227"/>
      <c r="I11" s="227"/>
      <c r="J11" s="227"/>
      <c r="K11" s="227"/>
      <c r="L11" s="227"/>
      <c r="M11" s="227"/>
      <c r="N11" s="227"/>
      <c r="O11" s="227"/>
      <c r="P11" s="227"/>
      <c r="U11" s="144"/>
      <c r="V11" s="144"/>
      <c r="X11" s="144"/>
      <c r="Y11"/>
      <c r="Z11"/>
    </row>
    <row r="12" spans="1:26" ht="56.25" customHeight="1">
      <c r="A12" s="228"/>
      <c r="B12" s="225"/>
      <c r="C12" s="225"/>
      <c r="D12" s="225"/>
      <c r="E12" s="225"/>
      <c r="F12" s="225"/>
      <c r="G12" s="225"/>
      <c r="H12" s="225"/>
      <c r="I12" s="225"/>
      <c r="J12" s="225"/>
      <c r="K12" s="225"/>
      <c r="L12" s="225"/>
      <c r="M12" s="225"/>
      <c r="N12" s="225"/>
      <c r="O12" s="225"/>
      <c r="P12" s="225"/>
      <c r="S12" s="144"/>
      <c r="T12" s="144"/>
      <c r="U12" s="144"/>
      <c r="V12" s="144"/>
      <c r="W12" s="144"/>
      <c r="X12" s="144"/>
      <c r="Y12"/>
      <c r="Z12"/>
    </row>
    <row r="13" spans="8:26" ht="10.5" customHeight="1">
      <c r="H13" s="144"/>
      <c r="R13" s="144"/>
      <c r="S13" s="144"/>
      <c r="U13" s="144"/>
      <c r="V13" s="144"/>
      <c r="W13" s="144"/>
      <c r="X13" s="144"/>
      <c r="Y13"/>
      <c r="Z13"/>
    </row>
    <row r="14" spans="1:26" s="146" customFormat="1" ht="25.5" customHeight="1">
      <c r="A14" s="229"/>
      <c r="B14" s="229"/>
      <c r="C14" s="229"/>
      <c r="D14" s="229"/>
      <c r="E14" s="229"/>
      <c r="F14" s="229"/>
      <c r="G14" s="229"/>
      <c r="H14" s="229"/>
      <c r="I14" s="229"/>
      <c r="J14" s="229"/>
      <c r="K14" s="229"/>
      <c r="L14" s="229"/>
      <c r="M14" s="229"/>
      <c r="N14" s="229"/>
      <c r="O14" s="229"/>
      <c r="P14" s="229"/>
      <c r="R14" s="154"/>
      <c r="S14" s="154"/>
      <c r="U14" s="154"/>
      <c r="V14" s="154"/>
      <c r="W14" s="154"/>
      <c r="X14" s="154"/>
      <c r="Y14" s="154"/>
      <c r="Z14" s="154"/>
    </row>
    <row r="15" spans="1:26" s="146" customFormat="1" ht="25.5" customHeight="1">
      <c r="A15" s="230"/>
      <c r="B15" s="230"/>
      <c r="C15" s="230"/>
      <c r="D15" s="230"/>
      <c r="E15" s="230"/>
      <c r="F15" s="230"/>
      <c r="G15" s="230"/>
      <c r="H15" s="230"/>
      <c r="I15" s="230"/>
      <c r="J15" s="230"/>
      <c r="K15" s="230"/>
      <c r="L15" s="230"/>
      <c r="M15" s="230"/>
      <c r="N15" s="230"/>
      <c r="O15" s="230"/>
      <c r="P15" s="230"/>
      <c r="S15" s="154"/>
      <c r="T15" s="154"/>
      <c r="U15" s="154"/>
      <c r="V15" s="154"/>
      <c r="W15" s="154"/>
      <c r="X15"/>
      <c r="Y15"/>
      <c r="Z15" s="154"/>
    </row>
    <row r="16" spans="15:26" ht="11.25">
      <c r="O16" s="144"/>
      <c r="V16"/>
      <c r="W16"/>
      <c r="X16"/>
      <c r="Y16"/>
      <c r="Z16" s="14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44"/>
    </row>
    <row r="21" ht="11.25">
      <c r="M21" s="144"/>
    </row>
    <row r="22" ht="11.25">
      <c r="B22" s="147"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B20" sqref="B20"/>
    </sheetView>
  </sheetViews>
  <sheetFormatPr defaultColWidth="9.33203125" defaultRowHeight="11.25"/>
  <cols>
    <col min="1" max="1" width="128.83203125" style="0" customWidth="1"/>
  </cols>
  <sheetData>
    <row r="1" ht="33" customHeight="1">
      <c r="A1" s="50" t="s">
        <v>1</v>
      </c>
    </row>
    <row r="2" s="142" customFormat="1" ht="21.75" customHeight="1">
      <c r="A2" s="143" t="s">
        <v>2</v>
      </c>
    </row>
    <row r="3" s="142" customFormat="1" ht="21.75" customHeight="1">
      <c r="A3" s="143" t="s">
        <v>3</v>
      </c>
    </row>
    <row r="4" s="142" customFormat="1" ht="21.75" customHeight="1">
      <c r="A4" s="143" t="s">
        <v>4</v>
      </c>
    </row>
    <row r="5" s="142" customFormat="1" ht="21.75" customHeight="1">
      <c r="A5" s="143" t="s">
        <v>5</v>
      </c>
    </row>
    <row r="6" s="142" customFormat="1" ht="21.75" customHeight="1">
      <c r="A6" s="143" t="s">
        <v>6</v>
      </c>
    </row>
    <row r="7" s="142" customFormat="1" ht="21.75" customHeight="1">
      <c r="A7" s="143" t="s">
        <v>7</v>
      </c>
    </row>
    <row r="8" s="142" customFormat="1" ht="21.75" customHeight="1">
      <c r="A8" s="143" t="s">
        <v>8</v>
      </c>
    </row>
    <row r="9" s="142" customFormat="1" ht="21.75" customHeight="1">
      <c r="A9" s="143" t="s">
        <v>9</v>
      </c>
    </row>
    <row r="10" s="142" customFormat="1" ht="21.75" customHeight="1">
      <c r="A10" s="143" t="s">
        <v>10</v>
      </c>
    </row>
    <row r="11" s="142" customFormat="1" ht="21.75" customHeight="1">
      <c r="A11" s="143" t="s">
        <v>11</v>
      </c>
    </row>
    <row r="12" s="142" customFormat="1" ht="21.75" customHeight="1">
      <c r="A12" s="143" t="s">
        <v>12</v>
      </c>
    </row>
    <row r="13" s="142" customFormat="1" ht="21.75" customHeight="1">
      <c r="A13" s="143" t="s">
        <v>13</v>
      </c>
    </row>
    <row r="14" s="142" customFormat="1" ht="21.75" customHeight="1">
      <c r="A14" s="143" t="s">
        <v>14</v>
      </c>
    </row>
    <row r="15" s="142" customFormat="1" ht="21.75" customHeight="1">
      <c r="A15" s="143" t="s">
        <v>15</v>
      </c>
    </row>
    <row r="16" s="142" customFormat="1" ht="21.75" customHeight="1">
      <c r="A16" s="143" t="s">
        <v>16</v>
      </c>
    </row>
    <row r="17" s="142" customFormat="1" ht="21.75" customHeight="1">
      <c r="A17" s="143" t="s">
        <v>17</v>
      </c>
    </row>
    <row r="18" s="142" customFormat="1" ht="21.75" customHeight="1">
      <c r="A18" s="143" t="s">
        <v>18</v>
      </c>
    </row>
    <row r="19" s="142" customFormat="1" ht="21.75" customHeight="1">
      <c r="A19" s="143" t="s">
        <v>19</v>
      </c>
    </row>
    <row r="20" s="142" customFormat="1" ht="21.75" customHeight="1">
      <c r="A20" s="143" t="s">
        <v>20</v>
      </c>
    </row>
    <row r="21" s="142"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3"/>
  <sheetViews>
    <sheetView tabSelected="1" zoomScalePageLayoutView="0" workbookViewId="0" topLeftCell="A1">
      <selection activeCell="D26" sqref="D26"/>
    </sheetView>
  </sheetViews>
  <sheetFormatPr defaultColWidth="12" defaultRowHeight="11.25"/>
  <cols>
    <col min="1" max="1" width="52.66015625" style="122" customWidth="1"/>
    <col min="2" max="2" width="21.5" style="122" customWidth="1"/>
    <col min="3" max="3" width="48.66015625" style="122" customWidth="1"/>
    <col min="4" max="4" width="22.16015625" style="122" customWidth="1"/>
    <col min="5" max="16384" width="12" style="122" customWidth="1"/>
  </cols>
  <sheetData>
    <row r="1" spans="1:22" ht="27">
      <c r="A1" s="231" t="s">
        <v>21</v>
      </c>
      <c r="B1" s="231"/>
      <c r="C1" s="231"/>
      <c r="D1" s="231"/>
      <c r="E1" s="123"/>
      <c r="F1" s="123"/>
      <c r="G1" s="123"/>
      <c r="H1" s="123"/>
      <c r="I1" s="123"/>
      <c r="J1" s="123"/>
      <c r="K1" s="123"/>
      <c r="L1" s="123"/>
      <c r="M1" s="123"/>
      <c r="N1" s="123"/>
      <c r="O1" s="123"/>
      <c r="P1" s="123"/>
      <c r="Q1" s="123"/>
      <c r="R1" s="123"/>
      <c r="S1" s="123"/>
      <c r="T1" s="123"/>
      <c r="U1" s="123"/>
      <c r="V1" s="123"/>
    </row>
    <row r="2" spans="1:22" ht="14.25">
      <c r="A2" s="124"/>
      <c r="B2" s="124"/>
      <c r="C2" s="124"/>
      <c r="D2" s="125" t="s">
        <v>22</v>
      </c>
      <c r="E2" s="126"/>
      <c r="F2" s="126"/>
      <c r="G2" s="126"/>
      <c r="H2" s="126"/>
      <c r="I2" s="126"/>
      <c r="J2" s="126"/>
      <c r="K2" s="126"/>
      <c r="L2" s="126"/>
      <c r="M2" s="126"/>
      <c r="N2" s="126"/>
      <c r="O2" s="126"/>
      <c r="P2" s="126"/>
      <c r="Q2" s="126"/>
      <c r="R2" s="126"/>
      <c r="S2" s="126"/>
      <c r="T2" s="126"/>
      <c r="U2" s="126"/>
      <c r="V2" s="126"/>
    </row>
    <row r="3" spans="1:22" ht="17.25" customHeight="1">
      <c r="A3" s="20" t="s">
        <v>193</v>
      </c>
      <c r="B3" s="127"/>
      <c r="C3" s="128"/>
      <c r="D3" s="125" t="s">
        <v>23</v>
      </c>
      <c r="E3" s="129"/>
      <c r="F3" s="129"/>
      <c r="G3" s="129"/>
      <c r="H3" s="129"/>
      <c r="I3" s="129"/>
      <c r="J3" s="129"/>
      <c r="K3" s="129"/>
      <c r="L3" s="129"/>
      <c r="M3" s="129"/>
      <c r="N3" s="129"/>
      <c r="O3" s="129"/>
      <c r="P3" s="129"/>
      <c r="Q3" s="129"/>
      <c r="R3" s="129"/>
      <c r="S3" s="129"/>
      <c r="T3" s="129"/>
      <c r="U3" s="129"/>
      <c r="V3" s="129"/>
    </row>
    <row r="4" spans="1:22" ht="18" customHeight="1">
      <c r="A4" s="130" t="s">
        <v>24</v>
      </c>
      <c r="B4" s="130"/>
      <c r="C4" s="130" t="s">
        <v>25</v>
      </c>
      <c r="D4" s="130"/>
      <c r="E4" s="126"/>
      <c r="F4" s="126"/>
      <c r="G4" s="126"/>
      <c r="H4" s="126"/>
      <c r="I4" s="126"/>
      <c r="J4" s="126"/>
      <c r="K4" s="126"/>
      <c r="L4" s="126"/>
      <c r="M4" s="126"/>
      <c r="N4" s="126"/>
      <c r="O4" s="126"/>
      <c r="P4" s="126"/>
      <c r="Q4" s="126"/>
      <c r="R4" s="126"/>
      <c r="S4" s="126"/>
      <c r="T4" s="126"/>
      <c r="U4" s="126"/>
      <c r="V4" s="126"/>
    </row>
    <row r="5" spans="1:22" ht="18" customHeight="1">
      <c r="A5" s="131" t="s">
        <v>26</v>
      </c>
      <c r="B5" s="132" t="s">
        <v>27</v>
      </c>
      <c r="C5" s="131" t="s">
        <v>26</v>
      </c>
      <c r="D5" s="133" t="s">
        <v>27</v>
      </c>
      <c r="E5" s="126"/>
      <c r="F5" s="126"/>
      <c r="G5" s="126"/>
      <c r="H5" s="126"/>
      <c r="I5" s="126"/>
      <c r="J5" s="126"/>
      <c r="K5" s="126"/>
      <c r="L5" s="126"/>
      <c r="M5" s="126"/>
      <c r="N5" s="126"/>
      <c r="O5" s="126"/>
      <c r="P5" s="126"/>
      <c r="Q5" s="126"/>
      <c r="R5" s="126"/>
      <c r="S5" s="126"/>
      <c r="T5" s="126"/>
      <c r="U5" s="126"/>
      <c r="V5" s="126"/>
    </row>
    <row r="6" spans="1:22" ht="18" customHeight="1">
      <c r="A6" s="97" t="s">
        <v>28</v>
      </c>
      <c r="B6" s="86">
        <f>566.03+29.86</f>
        <v>595.89</v>
      </c>
      <c r="C6" s="157" t="s">
        <v>182</v>
      </c>
      <c r="D6" s="158">
        <f>D7+D8+D9</f>
        <v>440.81</v>
      </c>
      <c r="E6" s="126"/>
      <c r="F6" s="126"/>
      <c r="G6" s="126"/>
      <c r="H6" s="126"/>
      <c r="I6" s="126"/>
      <c r="J6" s="126"/>
      <c r="K6" s="126"/>
      <c r="L6" s="126"/>
      <c r="M6" s="126"/>
      <c r="N6" s="126"/>
      <c r="O6" s="126"/>
      <c r="P6" s="126"/>
      <c r="Q6" s="126"/>
      <c r="R6" s="126"/>
      <c r="S6" s="126"/>
      <c r="T6" s="126"/>
      <c r="U6" s="126"/>
      <c r="V6" s="126"/>
    </row>
    <row r="7" spans="1:22" ht="18" customHeight="1">
      <c r="A7" s="135" t="s">
        <v>29</v>
      </c>
      <c r="B7" s="136"/>
      <c r="C7" s="68" t="s">
        <v>183</v>
      </c>
      <c r="D7" s="158">
        <v>295.41</v>
      </c>
      <c r="E7" s="126"/>
      <c r="F7" s="126"/>
      <c r="G7" s="126"/>
      <c r="H7" s="126"/>
      <c r="I7" s="126"/>
      <c r="J7" s="126"/>
      <c r="K7" s="126"/>
      <c r="L7" s="126"/>
      <c r="M7" s="126"/>
      <c r="N7" s="126"/>
      <c r="O7" s="126"/>
      <c r="P7" s="126"/>
      <c r="Q7" s="126"/>
      <c r="R7" s="126"/>
      <c r="S7" s="126"/>
      <c r="T7" s="126"/>
      <c r="U7" s="126"/>
      <c r="V7" s="126"/>
    </row>
    <row r="8" spans="1:22" ht="18" customHeight="1">
      <c r="A8" s="97" t="s">
        <v>169</v>
      </c>
      <c r="B8" s="136"/>
      <c r="C8" s="68" t="s">
        <v>184</v>
      </c>
      <c r="D8" s="158">
        <f>65.9+21.8</f>
        <v>87.7</v>
      </c>
      <c r="E8" s="126"/>
      <c r="F8" s="126"/>
      <c r="G8" s="126"/>
      <c r="H8" s="126"/>
      <c r="I8" s="126"/>
      <c r="J8" s="126"/>
      <c r="K8" s="126"/>
      <c r="L8" s="126"/>
      <c r="M8" s="126"/>
      <c r="N8" s="126"/>
      <c r="O8" s="126"/>
      <c r="P8" s="126"/>
      <c r="Q8" s="126"/>
      <c r="R8" s="126"/>
      <c r="S8" s="126"/>
      <c r="T8" s="126"/>
      <c r="U8" s="126"/>
      <c r="V8" s="126"/>
    </row>
    <row r="9" spans="1:22" ht="18" customHeight="1">
      <c r="A9" s="97" t="s">
        <v>171</v>
      </c>
      <c r="B9" s="136"/>
      <c r="C9" s="68" t="s">
        <v>185</v>
      </c>
      <c r="D9" s="158">
        <v>57.7</v>
      </c>
      <c r="E9" s="126"/>
      <c r="F9" s="126"/>
      <c r="G9" s="126"/>
      <c r="H9" s="126"/>
      <c r="I9" s="126"/>
      <c r="J9" s="126"/>
      <c r="K9" s="126"/>
      <c r="L9" s="126"/>
      <c r="M9" s="126"/>
      <c r="N9" s="126"/>
      <c r="O9" s="126"/>
      <c r="P9" s="126"/>
      <c r="Q9" s="126"/>
      <c r="R9" s="126"/>
      <c r="S9" s="126"/>
      <c r="T9" s="126"/>
      <c r="U9" s="126"/>
      <c r="V9" s="126"/>
    </row>
    <row r="10" spans="1:22" ht="18" customHeight="1">
      <c r="A10" s="97" t="s">
        <v>173</v>
      </c>
      <c r="B10" s="136"/>
      <c r="C10" s="157" t="s">
        <v>186</v>
      </c>
      <c r="D10" s="158">
        <f>D11+D12+D13</f>
        <v>91.61000000000001</v>
      </c>
      <c r="E10" s="126"/>
      <c r="F10" s="126"/>
      <c r="G10" s="126"/>
      <c r="H10" s="126"/>
      <c r="I10" s="126"/>
      <c r="J10" s="126"/>
      <c r="K10" s="126"/>
      <c r="L10" s="126"/>
      <c r="M10" s="126"/>
      <c r="N10" s="126"/>
      <c r="O10" s="126"/>
      <c r="P10" s="126"/>
      <c r="Q10" s="126"/>
      <c r="R10" s="126"/>
      <c r="S10" s="126"/>
      <c r="T10" s="126"/>
      <c r="U10" s="126"/>
      <c r="V10" s="126"/>
    </row>
    <row r="11" spans="1:22" ht="18" customHeight="1">
      <c r="A11" s="97" t="s">
        <v>174</v>
      </c>
      <c r="B11" s="136"/>
      <c r="C11" s="68" t="s">
        <v>187</v>
      </c>
      <c r="D11" s="158">
        <v>27.9</v>
      </c>
      <c r="E11" s="126"/>
      <c r="F11" s="126"/>
      <c r="G11" s="126"/>
      <c r="H11" s="126"/>
      <c r="I11" s="126"/>
      <c r="J11" s="126"/>
      <c r="K11" s="126"/>
      <c r="L11" s="126"/>
      <c r="M11" s="126"/>
      <c r="N11" s="126"/>
      <c r="O11" s="126"/>
      <c r="P11" s="126"/>
      <c r="Q11" s="126"/>
      <c r="R11" s="126"/>
      <c r="S11" s="126"/>
      <c r="T11" s="126"/>
      <c r="U11" s="126"/>
      <c r="V11" s="126"/>
    </row>
    <row r="12" spans="1:22" ht="18" customHeight="1">
      <c r="A12" s="97" t="s">
        <v>176</v>
      </c>
      <c r="B12" s="136"/>
      <c r="C12" s="68" t="s">
        <v>188</v>
      </c>
      <c r="D12" s="158">
        <f>4.64+0.38</f>
        <v>5.02</v>
      </c>
      <c r="E12" s="126"/>
      <c r="F12" s="126"/>
      <c r="G12" s="126"/>
      <c r="H12" s="126"/>
      <c r="I12" s="126"/>
      <c r="J12" s="126"/>
      <c r="K12" s="126"/>
      <c r="L12" s="126"/>
      <c r="M12" s="126"/>
      <c r="N12" s="126"/>
      <c r="O12" s="126"/>
      <c r="P12" s="126"/>
      <c r="Q12" s="126"/>
      <c r="R12" s="126"/>
      <c r="S12" s="126"/>
      <c r="T12" s="126"/>
      <c r="U12" s="126"/>
      <c r="V12" s="126"/>
    </row>
    <row r="13" spans="1:22" ht="18" customHeight="1">
      <c r="A13" s="135" t="s">
        <v>29</v>
      </c>
      <c r="B13" s="137"/>
      <c r="C13" s="159" t="s">
        <v>189</v>
      </c>
      <c r="D13" s="158">
        <f>55.06+3.63</f>
        <v>58.690000000000005</v>
      </c>
      <c r="E13" s="126"/>
      <c r="F13" s="126"/>
      <c r="G13" s="126"/>
      <c r="H13" s="126"/>
      <c r="I13" s="126"/>
      <c r="J13" s="126"/>
      <c r="K13" s="126"/>
      <c r="L13" s="126"/>
      <c r="M13" s="126"/>
      <c r="N13" s="126"/>
      <c r="O13" s="126"/>
      <c r="P13" s="126"/>
      <c r="Q13" s="126"/>
      <c r="R13" s="126"/>
      <c r="S13" s="126"/>
      <c r="T13" s="126"/>
      <c r="U13" s="126"/>
      <c r="V13" s="126"/>
    </row>
    <row r="14" spans="1:22" ht="18" customHeight="1">
      <c r="A14" s="97" t="s">
        <v>178</v>
      </c>
      <c r="B14" s="137"/>
      <c r="C14" s="157" t="s">
        <v>303</v>
      </c>
      <c r="D14" s="158">
        <f>D15+D16</f>
        <v>28.25</v>
      </c>
      <c r="E14" s="126"/>
      <c r="F14" s="126"/>
      <c r="G14" s="126"/>
      <c r="H14" s="126"/>
      <c r="I14" s="126"/>
      <c r="J14" s="126"/>
      <c r="K14" s="126"/>
      <c r="L14" s="126"/>
      <c r="M14" s="126"/>
      <c r="N14" s="126"/>
      <c r="O14" s="126"/>
      <c r="P14" s="126"/>
      <c r="Q14" s="126"/>
      <c r="R14" s="126"/>
      <c r="S14" s="126"/>
      <c r="T14" s="126"/>
      <c r="U14" s="126"/>
      <c r="V14" s="126"/>
    </row>
    <row r="15" spans="1:22" ht="18" customHeight="1">
      <c r="A15" s="203"/>
      <c r="B15" s="137"/>
      <c r="C15" s="68" t="s">
        <v>190</v>
      </c>
      <c r="D15" s="158">
        <v>21.99</v>
      </c>
      <c r="E15" s="126"/>
      <c r="F15" s="126"/>
      <c r="G15" s="126"/>
      <c r="H15" s="126"/>
      <c r="I15" s="126"/>
      <c r="J15" s="126"/>
      <c r="K15" s="126"/>
      <c r="L15" s="126"/>
      <c r="M15" s="126"/>
      <c r="N15" s="126"/>
      <c r="O15" s="126"/>
      <c r="P15" s="126"/>
      <c r="Q15" s="126"/>
      <c r="R15" s="126"/>
      <c r="S15" s="126"/>
      <c r="T15" s="126"/>
      <c r="U15" s="126"/>
      <c r="V15" s="126"/>
    </row>
    <row r="16" spans="1:22" ht="18" customHeight="1">
      <c r="A16" s="68"/>
      <c r="B16" s="137"/>
      <c r="C16" s="68" t="s">
        <v>191</v>
      </c>
      <c r="D16" s="158">
        <f>4.39+1.87</f>
        <v>6.26</v>
      </c>
      <c r="E16" s="126"/>
      <c r="F16" s="126"/>
      <c r="G16" s="126"/>
      <c r="H16" s="126"/>
      <c r="I16" s="126"/>
      <c r="J16" s="126"/>
      <c r="K16" s="126"/>
      <c r="L16" s="126"/>
      <c r="M16" s="126"/>
      <c r="N16" s="126"/>
      <c r="O16" s="126"/>
      <c r="P16" s="126"/>
      <c r="Q16" s="126"/>
      <c r="R16" s="126"/>
      <c r="S16" s="126"/>
      <c r="T16" s="126"/>
      <c r="U16" s="126"/>
      <c r="V16" s="126"/>
    </row>
    <row r="17" spans="1:22" ht="18" customHeight="1">
      <c r="A17" s="68"/>
      <c r="B17" s="137"/>
      <c r="C17" s="157" t="s">
        <v>30</v>
      </c>
      <c r="D17" s="158">
        <f>D18</f>
        <v>35.22</v>
      </c>
      <c r="E17" s="126"/>
      <c r="F17" s="126"/>
      <c r="G17" s="126"/>
      <c r="H17" s="126"/>
      <c r="I17" s="126"/>
      <c r="J17" s="126"/>
      <c r="K17" s="126"/>
      <c r="L17" s="126"/>
      <c r="M17" s="126"/>
      <c r="N17" s="126"/>
      <c r="O17" s="126"/>
      <c r="P17" s="126"/>
      <c r="Q17" s="126"/>
      <c r="R17" s="126"/>
      <c r="S17" s="126"/>
      <c r="T17" s="126"/>
      <c r="U17" s="126"/>
      <c r="V17" s="126"/>
    </row>
    <row r="18" spans="1:22" ht="18" customHeight="1">
      <c r="A18" s="68"/>
      <c r="B18" s="137"/>
      <c r="C18" s="68" t="s">
        <v>192</v>
      </c>
      <c r="D18" s="158">
        <f>33.04+2.18</f>
        <v>35.22</v>
      </c>
      <c r="E18" s="126"/>
      <c r="F18" s="126"/>
      <c r="G18" s="126"/>
      <c r="H18" s="126"/>
      <c r="I18" s="126"/>
      <c r="J18" s="126"/>
      <c r="K18" s="126"/>
      <c r="L18" s="126"/>
      <c r="M18" s="126"/>
      <c r="N18" s="126"/>
      <c r="O18" s="126"/>
      <c r="P18" s="126"/>
      <c r="Q18" s="126"/>
      <c r="R18" s="126"/>
      <c r="S18" s="126"/>
      <c r="T18" s="126"/>
      <c r="U18" s="126"/>
      <c r="V18" s="126"/>
    </row>
    <row r="19" spans="1:22" ht="18" customHeight="1">
      <c r="A19" s="68"/>
      <c r="B19" s="137"/>
      <c r="C19" s="93"/>
      <c r="D19" s="134"/>
      <c r="E19" s="126"/>
      <c r="F19" s="126"/>
      <c r="G19" s="126"/>
      <c r="H19" s="126"/>
      <c r="I19" s="126"/>
      <c r="J19" s="126"/>
      <c r="K19" s="126"/>
      <c r="L19" s="126"/>
      <c r="M19" s="126"/>
      <c r="N19" s="126"/>
      <c r="O19" s="126"/>
      <c r="P19" s="126"/>
      <c r="Q19" s="126"/>
      <c r="R19" s="126"/>
      <c r="S19" s="126"/>
      <c r="T19" s="126"/>
      <c r="U19" s="126"/>
      <c r="V19" s="126"/>
    </row>
    <row r="20" spans="1:22" ht="18" customHeight="1">
      <c r="A20" s="68"/>
      <c r="B20" s="137"/>
      <c r="C20" s="93"/>
      <c r="D20" s="134"/>
      <c r="E20" s="126"/>
      <c r="F20" s="126"/>
      <c r="G20" s="126"/>
      <c r="H20" s="126"/>
      <c r="I20" s="126"/>
      <c r="J20" s="126"/>
      <c r="K20" s="126"/>
      <c r="L20" s="126"/>
      <c r="M20" s="126"/>
      <c r="N20" s="126"/>
      <c r="O20" s="126"/>
      <c r="P20" s="126"/>
      <c r="Q20" s="126"/>
      <c r="R20" s="126"/>
      <c r="S20" s="126"/>
      <c r="T20" s="126"/>
      <c r="U20" s="126"/>
      <c r="V20" s="126"/>
    </row>
    <row r="21" spans="1:22" ht="18" customHeight="1">
      <c r="A21" s="97"/>
      <c r="B21" s="137"/>
      <c r="C21" s="93"/>
      <c r="D21" s="134"/>
      <c r="E21" s="126"/>
      <c r="F21" s="126"/>
      <c r="G21" s="126"/>
      <c r="H21" s="126"/>
      <c r="I21" s="126"/>
      <c r="J21" s="126"/>
      <c r="K21" s="126"/>
      <c r="L21" s="126"/>
      <c r="M21" s="126"/>
      <c r="N21" s="126"/>
      <c r="O21" s="126"/>
      <c r="P21" s="126"/>
      <c r="Q21" s="126"/>
      <c r="R21" s="126"/>
      <c r="S21" s="126"/>
      <c r="T21" s="126"/>
      <c r="U21" s="126"/>
      <c r="V21" s="141"/>
    </row>
    <row r="22" spans="1:22" s="121" customFormat="1" ht="18" customHeight="1">
      <c r="A22" s="138" t="s">
        <v>32</v>
      </c>
      <c r="B22" s="111">
        <f>SUM(B6:B20)</f>
        <v>595.89</v>
      </c>
      <c r="C22" s="138" t="s">
        <v>33</v>
      </c>
      <c r="D22" s="139">
        <f>SUM(D6,D10,D14,D17)</f>
        <v>595.8900000000001</v>
      </c>
      <c r="E22" s="140"/>
      <c r="F22" s="140"/>
      <c r="G22" s="140"/>
      <c r="H22" s="140"/>
      <c r="I22" s="140"/>
      <c r="J22" s="140"/>
      <c r="K22" s="140"/>
      <c r="L22" s="140"/>
      <c r="M22" s="140"/>
      <c r="N22" s="140"/>
      <c r="O22" s="140"/>
      <c r="P22" s="140"/>
      <c r="Q22" s="140"/>
      <c r="R22" s="140"/>
      <c r="S22" s="140"/>
      <c r="T22" s="140"/>
      <c r="U22" s="140"/>
      <c r="V22" s="140"/>
    </row>
    <row r="23" spans="3:4" ht="14.25">
      <c r="C23" s="232"/>
      <c r="D23" s="232"/>
    </row>
  </sheetData>
  <sheetProtection/>
  <mergeCells count="2">
    <mergeCell ref="A1:D1"/>
    <mergeCell ref="C23:D23"/>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6"/>
  <sheetViews>
    <sheetView showGridLines="0" showZeros="0" zoomScalePageLayoutView="0" workbookViewId="0" topLeftCell="A1">
      <selection activeCell="P10" sqref="P10"/>
    </sheetView>
  </sheetViews>
  <sheetFormatPr defaultColWidth="9.33203125" defaultRowHeight="11.25"/>
  <cols>
    <col min="1" max="1" width="24.66015625" style="33" customWidth="1"/>
    <col min="2" max="2" width="14.66015625" style="33" customWidth="1"/>
    <col min="3" max="6" width="10.33203125" style="33" customWidth="1"/>
    <col min="7" max="7" width="9.33203125" style="33" customWidth="1"/>
    <col min="8" max="8" width="7.83203125" style="33" customWidth="1"/>
    <col min="9" max="9" width="6.66015625" style="33" customWidth="1"/>
    <col min="10" max="10" width="12.66015625" style="33" customWidth="1"/>
    <col min="11" max="11" width="9.5" style="0" customWidth="1"/>
    <col min="12" max="12" width="11.5" style="33" customWidth="1"/>
    <col min="13" max="13" width="10.5" style="33" customWidth="1"/>
    <col min="14" max="16" width="14.16015625" style="33" customWidth="1"/>
    <col min="17" max="254" width="9.16015625" style="33" customWidth="1"/>
  </cols>
  <sheetData>
    <row r="1" spans="1:17" ht="25.5" customHeight="1">
      <c r="A1" s="109" t="s">
        <v>34</v>
      </c>
      <c r="B1" s="109"/>
      <c r="C1" s="109"/>
      <c r="D1" s="109"/>
      <c r="E1" s="109"/>
      <c r="F1" s="109"/>
      <c r="G1" s="109"/>
      <c r="H1" s="109"/>
      <c r="I1" s="109"/>
      <c r="J1" s="109"/>
      <c r="K1" s="118"/>
      <c r="L1" s="109"/>
      <c r="M1" s="109"/>
      <c r="N1" s="109"/>
      <c r="O1" s="109"/>
      <c r="P1" s="109"/>
      <c r="Q1" s="110"/>
    </row>
    <row r="2" spans="15:18" ht="17.25" customHeight="1">
      <c r="O2" s="235" t="s">
        <v>35</v>
      </c>
      <c r="P2" s="235"/>
      <c r="Q2"/>
      <c r="R2"/>
    </row>
    <row r="3" spans="1:18" ht="17.25" customHeight="1">
      <c r="A3" s="20" t="s">
        <v>195</v>
      </c>
      <c r="O3" s="235" t="s">
        <v>23</v>
      </c>
      <c r="P3" s="236"/>
      <c r="Q3"/>
      <c r="R3"/>
    </row>
    <row r="4" spans="1:17" s="98" customFormat="1" ht="12">
      <c r="A4" s="241" t="s">
        <v>36</v>
      </c>
      <c r="B4" s="99" t="s">
        <v>37</v>
      </c>
      <c r="C4" s="100"/>
      <c r="D4" s="100"/>
      <c r="E4" s="100"/>
      <c r="F4" s="100"/>
      <c r="G4" s="100"/>
      <c r="H4" s="100"/>
      <c r="I4" s="100"/>
      <c r="J4" s="100"/>
      <c r="K4" s="103"/>
      <c r="L4" s="99" t="s">
        <v>38</v>
      </c>
      <c r="M4" s="100"/>
      <c r="N4" s="100"/>
      <c r="O4" s="100"/>
      <c r="P4" s="104"/>
      <c r="Q4" s="12"/>
    </row>
    <row r="5" spans="1:17" s="98" customFormat="1" ht="40.5" customHeight="1">
      <c r="A5" s="241"/>
      <c r="B5" s="242" t="s">
        <v>39</v>
      </c>
      <c r="C5" s="237" t="s">
        <v>28</v>
      </c>
      <c r="D5" s="237"/>
      <c r="E5" s="237" t="s">
        <v>168</v>
      </c>
      <c r="F5" s="237" t="s">
        <v>170</v>
      </c>
      <c r="G5" s="237" t="s">
        <v>172</v>
      </c>
      <c r="H5" s="237" t="s">
        <v>69</v>
      </c>
      <c r="I5" s="237" t="s">
        <v>175</v>
      </c>
      <c r="J5" s="237"/>
      <c r="K5" s="237" t="s">
        <v>177</v>
      </c>
      <c r="L5" s="233" t="s">
        <v>39</v>
      </c>
      <c r="M5" s="238" t="s">
        <v>40</v>
      </c>
      <c r="N5" s="239"/>
      <c r="O5" s="240"/>
      <c r="P5" s="233" t="s">
        <v>41</v>
      </c>
      <c r="Q5" s="12"/>
    </row>
    <row r="6" spans="1:17" s="98" customFormat="1" ht="62.25" customHeight="1">
      <c r="A6" s="241"/>
      <c r="B6" s="243"/>
      <c r="C6" s="56" t="s">
        <v>42</v>
      </c>
      <c r="D6" s="23" t="s">
        <v>43</v>
      </c>
      <c r="E6" s="237"/>
      <c r="F6" s="237"/>
      <c r="G6" s="237"/>
      <c r="H6" s="237"/>
      <c r="I6" s="56" t="s">
        <v>42</v>
      </c>
      <c r="J6" s="56" t="s">
        <v>179</v>
      </c>
      <c r="K6" s="237"/>
      <c r="L6" s="234"/>
      <c r="M6" s="67" t="s">
        <v>44</v>
      </c>
      <c r="N6" s="67" t="s">
        <v>45</v>
      </c>
      <c r="O6" s="67" t="s">
        <v>46</v>
      </c>
      <c r="P6" s="234"/>
      <c r="Q6" s="12"/>
    </row>
    <row r="7" spans="1:17" s="95" customFormat="1" ht="36" customHeight="1">
      <c r="A7" s="24" t="s">
        <v>39</v>
      </c>
      <c r="B7" s="116">
        <f>SUM(B8:B14)</f>
        <v>595.89</v>
      </c>
      <c r="C7" s="116">
        <f>SUM(C8:C14)</f>
        <v>595.89</v>
      </c>
      <c r="D7" s="116">
        <f>SUM(D8:D14)</f>
        <v>0</v>
      </c>
      <c r="E7" s="116">
        <f>SUM(E8:E14)</f>
        <v>0</v>
      </c>
      <c r="F7" s="116">
        <f>SUM(F8:F14)</f>
        <v>0</v>
      </c>
      <c r="G7" s="116"/>
      <c r="H7" s="116"/>
      <c r="I7" s="116"/>
      <c r="J7" s="116"/>
      <c r="K7" s="116">
        <f aca="true" t="shared" si="0" ref="K7:P7">SUM(K8:K14)</f>
        <v>0</v>
      </c>
      <c r="L7" s="116">
        <f t="shared" si="0"/>
        <v>595.89</v>
      </c>
      <c r="M7" s="116">
        <f t="shared" si="0"/>
        <v>443.96999999999997</v>
      </c>
      <c r="N7" s="116">
        <f t="shared" si="0"/>
        <v>66.34</v>
      </c>
      <c r="O7" s="116">
        <f t="shared" si="0"/>
        <v>27.88</v>
      </c>
      <c r="P7" s="116">
        <f t="shared" si="0"/>
        <v>57.7</v>
      </c>
      <c r="Q7"/>
    </row>
    <row r="8" spans="1:16" ht="31.5" customHeight="1">
      <c r="A8" s="55" t="s">
        <v>284</v>
      </c>
      <c r="B8" s="86">
        <f>SUM(C8:K8)</f>
        <v>566.03</v>
      </c>
      <c r="C8" s="112">
        <v>566.03</v>
      </c>
      <c r="D8" s="86">
        <v>0</v>
      </c>
      <c r="E8" s="86">
        <v>0</v>
      </c>
      <c r="F8" s="86">
        <v>0</v>
      </c>
      <c r="G8" s="86"/>
      <c r="H8" s="86"/>
      <c r="I8" s="86"/>
      <c r="J8" s="86"/>
      <c r="K8" s="119">
        <v>0</v>
      </c>
      <c r="L8" s="86">
        <v>566.03</v>
      </c>
      <c r="M8" s="86">
        <v>416.15</v>
      </c>
      <c r="N8" s="86">
        <v>64.59</v>
      </c>
      <c r="O8" s="86">
        <v>27.59</v>
      </c>
      <c r="P8" s="112">
        <v>57.7</v>
      </c>
    </row>
    <row r="9" spans="1:16" ht="31.5" customHeight="1">
      <c r="A9" s="55" t="s">
        <v>286</v>
      </c>
      <c r="B9" s="86">
        <f>SUM(C9:K9)</f>
        <v>29.86</v>
      </c>
      <c r="C9" s="117">
        <v>29.86</v>
      </c>
      <c r="D9" s="117"/>
      <c r="E9" s="117"/>
      <c r="F9" s="117"/>
      <c r="G9" s="117"/>
      <c r="H9" s="117"/>
      <c r="I9" s="117"/>
      <c r="J9" s="117"/>
      <c r="K9" s="120"/>
      <c r="L9" s="86">
        <f aca="true" t="shared" si="1" ref="L9:L14">SUM(M9:P9)</f>
        <v>29.86</v>
      </c>
      <c r="M9" s="86">
        <v>27.82</v>
      </c>
      <c r="N9" s="86">
        <v>1.75</v>
      </c>
      <c r="O9" s="86">
        <v>0.29</v>
      </c>
      <c r="P9" s="117">
        <v>0</v>
      </c>
    </row>
    <row r="10" spans="1:16" ht="31.5" customHeight="1">
      <c r="A10" s="97"/>
      <c r="B10" s="86"/>
      <c r="C10" s="102"/>
      <c r="D10" s="102"/>
      <c r="E10" s="102"/>
      <c r="F10" s="102"/>
      <c r="G10" s="102"/>
      <c r="H10" s="102"/>
      <c r="I10" s="102"/>
      <c r="J10" s="102"/>
      <c r="K10" s="115"/>
      <c r="L10" s="86">
        <f t="shared" si="1"/>
        <v>0</v>
      </c>
      <c r="M10" s="86"/>
      <c r="N10" s="86"/>
      <c r="O10" s="86"/>
      <c r="P10" s="113"/>
    </row>
    <row r="11" spans="1:16" ht="31.5" customHeight="1">
      <c r="A11" s="55"/>
      <c r="B11" s="86">
        <f>SUM(C11:K11)</f>
        <v>0</v>
      </c>
      <c r="C11" s="102"/>
      <c r="D11" s="102"/>
      <c r="E11" s="102"/>
      <c r="F11" s="113"/>
      <c r="G11" s="113"/>
      <c r="H11" s="113"/>
      <c r="I11" s="113"/>
      <c r="J11" s="113"/>
      <c r="K11" s="115"/>
      <c r="L11" s="86">
        <f t="shared" si="1"/>
        <v>0</v>
      </c>
      <c r="M11" s="86"/>
      <c r="N11" s="86"/>
      <c r="O11" s="86"/>
      <c r="P11" s="113"/>
    </row>
    <row r="12" spans="1:16" ht="31.5" customHeight="1">
      <c r="A12" s="97"/>
      <c r="B12" s="86">
        <f>SUM(C12:K12)</f>
        <v>0</v>
      </c>
      <c r="C12" s="102"/>
      <c r="D12" s="102"/>
      <c r="E12" s="102"/>
      <c r="F12" s="113"/>
      <c r="G12" s="113"/>
      <c r="H12" s="113"/>
      <c r="I12" s="113"/>
      <c r="J12" s="113"/>
      <c r="K12" s="115"/>
      <c r="L12" s="86">
        <f t="shared" si="1"/>
        <v>0</v>
      </c>
      <c r="M12" s="86"/>
      <c r="N12" s="86"/>
      <c r="O12" s="86"/>
      <c r="P12" s="113"/>
    </row>
    <row r="13" spans="1:16" ht="31.5" customHeight="1">
      <c r="A13" s="55"/>
      <c r="B13" s="86">
        <f>SUM(C13:K13)</f>
        <v>0</v>
      </c>
      <c r="C13" s="102"/>
      <c r="D13" s="102"/>
      <c r="E13" s="102"/>
      <c r="F13" s="102"/>
      <c r="G13" s="102"/>
      <c r="H13" s="102"/>
      <c r="I13" s="102"/>
      <c r="J13" s="102"/>
      <c r="K13" s="115"/>
      <c r="L13" s="86">
        <f t="shared" si="1"/>
        <v>0</v>
      </c>
      <c r="M13" s="86"/>
      <c r="N13" s="86"/>
      <c r="O13" s="86"/>
      <c r="P13" s="113"/>
    </row>
    <row r="14" spans="1:16" ht="31.5" customHeight="1">
      <c r="A14" s="55"/>
      <c r="B14" s="86">
        <f>SUM(C14:K14)</f>
        <v>0</v>
      </c>
      <c r="C14" s="102"/>
      <c r="D14" s="102"/>
      <c r="E14" s="102"/>
      <c r="F14" s="102"/>
      <c r="G14" s="102"/>
      <c r="H14" s="102"/>
      <c r="I14" s="102"/>
      <c r="J14" s="102"/>
      <c r="K14" s="115"/>
      <c r="L14" s="86">
        <f t="shared" si="1"/>
        <v>0</v>
      </c>
      <c r="M14" s="86"/>
      <c r="N14" s="86"/>
      <c r="O14" s="86"/>
      <c r="P14" s="113"/>
    </row>
    <row r="15" spans="6:11" ht="10.5" customHeight="1">
      <c r="F15" s="47"/>
      <c r="G15" s="47"/>
      <c r="H15" s="47"/>
      <c r="I15" s="47"/>
      <c r="J15" s="47"/>
      <c r="K15" s="89"/>
    </row>
    <row r="16" ht="10.5" customHeight="1">
      <c r="C16" s="47"/>
    </row>
  </sheetData>
  <sheetProtection/>
  <mergeCells count="14">
    <mergeCell ref="A4:A6"/>
    <mergeCell ref="B5:B6"/>
    <mergeCell ref="E5:E6"/>
    <mergeCell ref="F5:F6"/>
    <mergeCell ref="G5:G6"/>
    <mergeCell ref="H5:H6"/>
    <mergeCell ref="L5:L6"/>
    <mergeCell ref="P5:P6"/>
    <mergeCell ref="O2:P2"/>
    <mergeCell ref="O3:P3"/>
    <mergeCell ref="C5:D5"/>
    <mergeCell ref="M5:O5"/>
    <mergeCell ref="I5:J5"/>
    <mergeCell ref="K5:K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40"/>
  <sheetViews>
    <sheetView showGridLines="0" showZeros="0" zoomScalePageLayoutView="0" workbookViewId="0" topLeftCell="A1">
      <selection activeCell="S14" sqref="S14"/>
    </sheetView>
  </sheetViews>
  <sheetFormatPr defaultColWidth="9.16015625" defaultRowHeight="11.25"/>
  <cols>
    <col min="1" max="1" width="27.16015625" style="33" customWidth="1"/>
    <col min="2" max="4" width="5.83203125" style="33" customWidth="1"/>
    <col min="5" max="5" width="37.83203125" style="33" customWidth="1"/>
    <col min="6" max="6" width="14.66015625" style="33" customWidth="1"/>
    <col min="7" max="7" width="12.33203125" style="33" customWidth="1"/>
    <col min="8" max="11" width="9.33203125" style="33" customWidth="1"/>
    <col min="12" max="12" width="9.33203125" style="0" customWidth="1"/>
    <col min="13" max="16" width="9.33203125" style="33" customWidth="1"/>
    <col min="17" max="249" width="9.16015625" style="33" customWidth="1"/>
  </cols>
  <sheetData>
    <row r="1" spans="1:15" ht="28.5" customHeight="1">
      <c r="A1" s="244" t="s">
        <v>47</v>
      </c>
      <c r="B1" s="244"/>
      <c r="C1" s="244"/>
      <c r="D1" s="244"/>
      <c r="E1" s="244"/>
      <c r="F1" s="244"/>
      <c r="G1" s="244"/>
      <c r="H1" s="244"/>
      <c r="I1" s="244"/>
      <c r="J1" s="244"/>
      <c r="K1" s="244"/>
      <c r="L1" s="244"/>
      <c r="M1" s="244"/>
      <c r="N1" s="244"/>
      <c r="O1" s="244"/>
    </row>
    <row r="2" spans="13:15" ht="10.5" customHeight="1">
      <c r="M2"/>
      <c r="N2" s="155"/>
      <c r="O2" s="156" t="s">
        <v>48</v>
      </c>
    </row>
    <row r="3" spans="1:15" ht="17.25" customHeight="1">
      <c r="A3" s="177" t="s">
        <v>195</v>
      </c>
      <c r="B3" s="71"/>
      <c r="C3" s="71"/>
      <c r="D3" s="71"/>
      <c r="E3" s="71"/>
      <c r="M3"/>
      <c r="N3" s="245" t="s">
        <v>23</v>
      </c>
      <c r="O3" s="245"/>
    </row>
    <row r="4" spans="1:15" s="98" customFormat="1" ht="12">
      <c r="A4" s="242" t="s">
        <v>36</v>
      </c>
      <c r="B4" s="246" t="s">
        <v>180</v>
      </c>
      <c r="C4" s="246"/>
      <c r="D4" s="246"/>
      <c r="E4" s="251" t="s">
        <v>50</v>
      </c>
      <c r="F4" s="247" t="s">
        <v>37</v>
      </c>
      <c r="G4" s="247"/>
      <c r="H4" s="247"/>
      <c r="I4" s="247"/>
      <c r="J4" s="247"/>
      <c r="K4" s="247"/>
      <c r="L4" s="247"/>
      <c r="M4" s="247"/>
      <c r="N4" s="247"/>
      <c r="O4" s="247"/>
    </row>
    <row r="5" spans="1:15" s="98" customFormat="1" ht="63" customHeight="1">
      <c r="A5" s="248"/>
      <c r="B5" s="249" t="s">
        <v>51</v>
      </c>
      <c r="C5" s="249" t="s">
        <v>52</v>
      </c>
      <c r="D5" s="249" t="s">
        <v>53</v>
      </c>
      <c r="E5" s="252"/>
      <c r="F5" s="242" t="s">
        <v>39</v>
      </c>
      <c r="G5" s="237" t="s">
        <v>28</v>
      </c>
      <c r="H5" s="237"/>
      <c r="I5" s="237" t="s">
        <v>168</v>
      </c>
      <c r="J5" s="237" t="s">
        <v>170</v>
      </c>
      <c r="K5" s="237" t="s">
        <v>172</v>
      </c>
      <c r="L5" s="237" t="s">
        <v>69</v>
      </c>
      <c r="M5" s="237" t="s">
        <v>175</v>
      </c>
      <c r="N5" s="237"/>
      <c r="O5" s="237" t="s">
        <v>177</v>
      </c>
    </row>
    <row r="6" spans="1:15" s="98" customFormat="1" ht="51.75" customHeight="1">
      <c r="A6" s="243"/>
      <c r="B6" s="250"/>
      <c r="C6" s="250"/>
      <c r="D6" s="250"/>
      <c r="E6" s="253"/>
      <c r="F6" s="243"/>
      <c r="G6" s="56" t="s">
        <v>42</v>
      </c>
      <c r="H6" s="23" t="s">
        <v>43</v>
      </c>
      <c r="I6" s="237"/>
      <c r="J6" s="237"/>
      <c r="K6" s="237"/>
      <c r="L6" s="237"/>
      <c r="M6" s="56" t="s">
        <v>42</v>
      </c>
      <c r="N6" s="56" t="s">
        <v>179</v>
      </c>
      <c r="O6" s="237"/>
    </row>
    <row r="7" spans="1:249" s="12" customFormat="1" ht="24" customHeight="1">
      <c r="A7" s="72"/>
      <c r="B7" s="73"/>
      <c r="C7" s="73"/>
      <c r="D7" s="73"/>
      <c r="E7" s="74" t="s">
        <v>39</v>
      </c>
      <c r="F7" s="111">
        <f>F9+F15+F20+F24+F28+F31+F35+F38</f>
        <v>595.8899999999999</v>
      </c>
      <c r="G7" s="111">
        <f>G9+G15+G20+G24+G28+G31+G35+G38</f>
        <v>595.8899999999999</v>
      </c>
      <c r="H7" s="111">
        <v>0</v>
      </c>
      <c r="I7" s="111">
        <v>0</v>
      </c>
      <c r="J7" s="111">
        <v>0</v>
      </c>
      <c r="K7" s="111"/>
      <c r="L7" s="114">
        <v>0</v>
      </c>
      <c r="M7" s="78"/>
      <c r="N7" s="78"/>
      <c r="O7" s="78"/>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row>
    <row r="8" spans="1:249" s="12" customFormat="1" ht="24" customHeight="1">
      <c r="A8" s="205" t="s">
        <v>288</v>
      </c>
      <c r="B8" s="73"/>
      <c r="C8" s="73"/>
      <c r="D8" s="73"/>
      <c r="E8" s="74"/>
      <c r="F8" s="111"/>
      <c r="G8" s="111"/>
      <c r="H8" s="111"/>
      <c r="I8" s="111"/>
      <c r="J8" s="111"/>
      <c r="K8" s="111"/>
      <c r="L8" s="114"/>
      <c r="M8" s="78"/>
      <c r="N8" s="78"/>
      <c r="O8" s="78"/>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row>
    <row r="9" spans="1:15" ht="21" customHeight="1">
      <c r="A9" s="55"/>
      <c r="B9" s="160" t="s">
        <v>196</v>
      </c>
      <c r="C9" s="161"/>
      <c r="D9" s="161"/>
      <c r="E9" s="68" t="s">
        <v>197</v>
      </c>
      <c r="F9" s="162">
        <f>F10+F12</f>
        <v>419.01000000000005</v>
      </c>
      <c r="G9" s="162">
        <f>G10+G12</f>
        <v>419.01000000000005</v>
      </c>
      <c r="H9" s="102"/>
      <c r="I9" s="102"/>
      <c r="J9" s="102"/>
      <c r="K9" s="102"/>
      <c r="L9" s="115"/>
      <c r="M9" s="49"/>
      <c r="N9" s="49"/>
      <c r="O9" s="49"/>
    </row>
    <row r="10" spans="1:15" ht="21" customHeight="1">
      <c r="A10" s="55"/>
      <c r="B10" s="160" t="s">
        <v>196</v>
      </c>
      <c r="C10" s="160" t="s">
        <v>60</v>
      </c>
      <c r="D10" s="160"/>
      <c r="E10" s="68" t="s">
        <v>198</v>
      </c>
      <c r="F10" s="162">
        <v>295.41</v>
      </c>
      <c r="G10" s="162">
        <v>295.41</v>
      </c>
      <c r="H10" s="102"/>
      <c r="I10" s="102"/>
      <c r="J10" s="102"/>
      <c r="K10" s="102"/>
      <c r="L10" s="115"/>
      <c r="M10" s="49"/>
      <c r="N10" s="49"/>
      <c r="O10" s="49"/>
    </row>
    <row r="11" spans="1:15" ht="21" customHeight="1">
      <c r="A11" s="55"/>
      <c r="B11" s="160" t="s">
        <v>196</v>
      </c>
      <c r="C11" s="160" t="s">
        <v>199</v>
      </c>
      <c r="D11" s="160" t="s">
        <v>60</v>
      </c>
      <c r="E11" s="68" t="s">
        <v>200</v>
      </c>
      <c r="F11" s="162">
        <v>295.41</v>
      </c>
      <c r="G11" s="162">
        <v>295.41</v>
      </c>
      <c r="H11" s="102"/>
      <c r="I11" s="102"/>
      <c r="J11" s="102"/>
      <c r="K11" s="102"/>
      <c r="L11" s="115"/>
      <c r="M11" s="49"/>
      <c r="N11" s="49"/>
      <c r="O11" s="49"/>
    </row>
    <row r="12" spans="1:15" ht="21" customHeight="1">
      <c r="A12" s="55"/>
      <c r="B12" s="160" t="s">
        <v>196</v>
      </c>
      <c r="C12" s="160" t="s">
        <v>94</v>
      </c>
      <c r="D12" s="160"/>
      <c r="E12" s="68" t="s">
        <v>201</v>
      </c>
      <c r="F12" s="162">
        <f>F13+F14</f>
        <v>123.60000000000001</v>
      </c>
      <c r="G12" s="162">
        <f>G13+G14</f>
        <v>123.60000000000001</v>
      </c>
      <c r="H12" s="102"/>
      <c r="I12" s="102"/>
      <c r="J12" s="102"/>
      <c r="K12" s="102"/>
      <c r="L12" s="115"/>
      <c r="M12" s="49"/>
      <c r="N12" s="49"/>
      <c r="O12" s="49"/>
    </row>
    <row r="13" spans="1:15" ht="21" customHeight="1">
      <c r="A13" s="55"/>
      <c r="B13" s="160" t="s">
        <v>196</v>
      </c>
      <c r="C13" s="160" t="s">
        <v>202</v>
      </c>
      <c r="D13" s="160" t="s">
        <v>199</v>
      </c>
      <c r="E13" s="160" t="s">
        <v>203</v>
      </c>
      <c r="F13" s="158">
        <v>65.9</v>
      </c>
      <c r="G13" s="158">
        <v>65.9</v>
      </c>
      <c r="H13" s="102"/>
      <c r="I13" s="102"/>
      <c r="J13" s="102"/>
      <c r="K13" s="102"/>
      <c r="L13" s="115"/>
      <c r="M13" s="49"/>
      <c r="N13" s="49"/>
      <c r="O13" s="49"/>
    </row>
    <row r="14" spans="1:15" ht="21" customHeight="1">
      <c r="A14" s="55"/>
      <c r="B14" s="160" t="s">
        <v>196</v>
      </c>
      <c r="C14" s="160" t="s">
        <v>94</v>
      </c>
      <c r="D14" s="160" t="s">
        <v>57</v>
      </c>
      <c r="E14" s="160" t="s">
        <v>204</v>
      </c>
      <c r="F14" s="158">
        <v>57.7</v>
      </c>
      <c r="G14" s="158">
        <v>57.7</v>
      </c>
      <c r="H14" s="102"/>
      <c r="I14" s="102"/>
      <c r="J14" s="102"/>
      <c r="K14" s="102"/>
      <c r="L14" s="115"/>
      <c r="M14" s="49"/>
      <c r="N14" s="49"/>
      <c r="O14" s="49"/>
    </row>
    <row r="15" spans="1:15" ht="21" customHeight="1">
      <c r="A15" s="55"/>
      <c r="B15" s="160" t="s">
        <v>205</v>
      </c>
      <c r="C15" s="163"/>
      <c r="D15" s="163"/>
      <c r="E15" s="68" t="s">
        <v>206</v>
      </c>
      <c r="F15" s="158">
        <v>87.6</v>
      </c>
      <c r="G15" s="158">
        <v>87.6</v>
      </c>
      <c r="H15" s="102"/>
      <c r="I15" s="102"/>
      <c r="J15" s="102"/>
      <c r="K15" s="102"/>
      <c r="L15" s="115"/>
      <c r="M15" s="49"/>
      <c r="N15" s="49"/>
      <c r="O15" s="49"/>
    </row>
    <row r="16" spans="1:15" ht="21" customHeight="1">
      <c r="A16" s="55"/>
      <c r="B16" s="160" t="s">
        <v>205</v>
      </c>
      <c r="C16" s="164" t="s">
        <v>207</v>
      </c>
      <c r="D16" s="164"/>
      <c r="E16" s="68" t="s">
        <v>208</v>
      </c>
      <c r="F16" s="158">
        <f>F17+F18+F19</f>
        <v>87.6</v>
      </c>
      <c r="G16" s="158">
        <f>G17+G18+G19</f>
        <v>87.6</v>
      </c>
      <c r="H16" s="102"/>
      <c r="I16" s="102"/>
      <c r="J16" s="102"/>
      <c r="K16" s="102"/>
      <c r="L16" s="115"/>
      <c r="M16" s="49"/>
      <c r="N16" s="49"/>
      <c r="O16" s="49"/>
    </row>
    <row r="17" spans="1:15" ht="21" customHeight="1">
      <c r="A17" s="55"/>
      <c r="B17" s="160" t="s">
        <v>205</v>
      </c>
      <c r="C17" s="164" t="s">
        <v>207</v>
      </c>
      <c r="D17" s="164" t="s">
        <v>199</v>
      </c>
      <c r="E17" s="68" t="s">
        <v>209</v>
      </c>
      <c r="F17" s="158">
        <v>27.9</v>
      </c>
      <c r="G17" s="158">
        <v>27.9</v>
      </c>
      <c r="H17" s="102"/>
      <c r="I17" s="102"/>
      <c r="J17" s="102"/>
      <c r="K17" s="102"/>
      <c r="L17" s="115"/>
      <c r="M17" s="49"/>
      <c r="N17" s="49"/>
      <c r="O17" s="49"/>
    </row>
    <row r="18" spans="1:15" ht="21" customHeight="1">
      <c r="A18" s="55"/>
      <c r="B18" s="160" t="s">
        <v>205</v>
      </c>
      <c r="C18" s="164" t="s">
        <v>207</v>
      </c>
      <c r="D18" s="164" t="s">
        <v>57</v>
      </c>
      <c r="E18" s="68" t="s">
        <v>210</v>
      </c>
      <c r="F18" s="158">
        <v>4.64</v>
      </c>
      <c r="G18" s="158">
        <v>4.64</v>
      </c>
      <c r="H18" s="102"/>
      <c r="I18" s="102"/>
      <c r="J18" s="102"/>
      <c r="K18" s="102"/>
      <c r="L18" s="115"/>
      <c r="M18" s="49"/>
      <c r="N18" s="49"/>
      <c r="O18" s="49"/>
    </row>
    <row r="19" spans="1:15" ht="21" customHeight="1">
      <c r="A19" s="55"/>
      <c r="B19" s="160" t="s">
        <v>205</v>
      </c>
      <c r="C19" s="164" t="s">
        <v>207</v>
      </c>
      <c r="D19" s="164" t="s">
        <v>56</v>
      </c>
      <c r="E19" s="68" t="s">
        <v>189</v>
      </c>
      <c r="F19" s="158">
        <v>55.06</v>
      </c>
      <c r="G19" s="158">
        <v>55.06</v>
      </c>
      <c r="H19" s="102"/>
      <c r="I19" s="102"/>
      <c r="J19" s="102"/>
      <c r="K19" s="102"/>
      <c r="L19" s="115"/>
      <c r="M19" s="49"/>
      <c r="N19" s="49"/>
      <c r="O19" s="49"/>
    </row>
    <row r="20" spans="1:15" ht="21" customHeight="1">
      <c r="A20" s="55"/>
      <c r="B20" s="160" t="s">
        <v>211</v>
      </c>
      <c r="C20" s="164"/>
      <c r="D20" s="164"/>
      <c r="E20" s="68" t="s">
        <v>212</v>
      </c>
      <c r="F20" s="165">
        <v>26.38</v>
      </c>
      <c r="G20" s="165">
        <v>26.38</v>
      </c>
      <c r="H20" s="102"/>
      <c r="I20" s="102"/>
      <c r="J20" s="102"/>
      <c r="K20" s="102"/>
      <c r="L20" s="115"/>
      <c r="M20" s="49"/>
      <c r="N20" s="49"/>
      <c r="O20" s="49"/>
    </row>
    <row r="21" spans="1:15" ht="21" customHeight="1">
      <c r="A21" s="55"/>
      <c r="B21" s="160" t="s">
        <v>211</v>
      </c>
      <c r="C21" s="164" t="s">
        <v>280</v>
      </c>
      <c r="D21" s="164"/>
      <c r="E21" s="164" t="s">
        <v>213</v>
      </c>
      <c r="F21" s="165">
        <f>F22+F23</f>
        <v>26.38</v>
      </c>
      <c r="G21" s="165">
        <f>G22+G23</f>
        <v>26.38</v>
      </c>
      <c r="H21" s="102"/>
      <c r="I21" s="102"/>
      <c r="J21" s="102"/>
      <c r="K21" s="102"/>
      <c r="L21" s="115"/>
      <c r="M21" s="49"/>
      <c r="N21" s="49"/>
      <c r="O21" s="49"/>
    </row>
    <row r="22" spans="1:15" ht="21" customHeight="1">
      <c r="A22" s="55"/>
      <c r="B22" s="160" t="s">
        <v>211</v>
      </c>
      <c r="C22" s="164" t="s">
        <v>58</v>
      </c>
      <c r="D22" s="164" t="s">
        <v>199</v>
      </c>
      <c r="E22" s="164" t="s">
        <v>214</v>
      </c>
      <c r="F22" s="158">
        <v>21.99</v>
      </c>
      <c r="G22" s="158">
        <v>21.99</v>
      </c>
      <c r="H22" s="102"/>
      <c r="I22" s="102"/>
      <c r="J22" s="102"/>
      <c r="K22" s="102"/>
      <c r="L22" s="115"/>
      <c r="M22" s="49"/>
      <c r="N22" s="49"/>
      <c r="O22" s="49"/>
    </row>
    <row r="23" spans="1:15" ht="21" customHeight="1">
      <c r="A23" s="55"/>
      <c r="B23" s="160" t="s">
        <v>211</v>
      </c>
      <c r="C23" s="164" t="s">
        <v>58</v>
      </c>
      <c r="D23" s="164" t="s">
        <v>215</v>
      </c>
      <c r="E23" s="164" t="s">
        <v>216</v>
      </c>
      <c r="F23" s="158">
        <v>4.39</v>
      </c>
      <c r="G23" s="158">
        <v>4.39</v>
      </c>
      <c r="H23" s="102"/>
      <c r="I23" s="102"/>
      <c r="J23" s="102"/>
      <c r="K23" s="102"/>
      <c r="L23" s="115"/>
      <c r="M23" s="49"/>
      <c r="N23" s="49"/>
      <c r="O23" s="49"/>
    </row>
    <row r="24" spans="1:15" ht="21" customHeight="1">
      <c r="A24" s="55"/>
      <c r="B24" s="160" t="s">
        <v>59</v>
      </c>
      <c r="C24" s="164"/>
      <c r="D24" s="164"/>
      <c r="E24" s="164" t="s">
        <v>217</v>
      </c>
      <c r="F24" s="158">
        <v>33.04</v>
      </c>
      <c r="G24" s="158">
        <v>33.04</v>
      </c>
      <c r="H24" s="102"/>
      <c r="I24" s="102"/>
      <c r="J24" s="102"/>
      <c r="K24" s="102"/>
      <c r="L24" s="115"/>
      <c r="M24" s="49"/>
      <c r="N24" s="49"/>
      <c r="O24" s="49"/>
    </row>
    <row r="25" spans="1:15" ht="21" customHeight="1">
      <c r="A25" s="55"/>
      <c r="B25" s="160" t="s">
        <v>59</v>
      </c>
      <c r="C25" s="164" t="s">
        <v>215</v>
      </c>
      <c r="D25" s="164"/>
      <c r="E25" s="164" t="s">
        <v>218</v>
      </c>
      <c r="F25" s="158">
        <v>33.04</v>
      </c>
      <c r="G25" s="158">
        <v>33.04</v>
      </c>
      <c r="H25" s="102"/>
      <c r="I25" s="102"/>
      <c r="J25" s="102"/>
      <c r="K25" s="102"/>
      <c r="L25" s="115"/>
      <c r="M25" s="49"/>
      <c r="N25" s="49"/>
      <c r="O25" s="49"/>
    </row>
    <row r="26" spans="1:15" ht="21" customHeight="1">
      <c r="A26" s="55"/>
      <c r="B26" s="160" t="s">
        <v>59</v>
      </c>
      <c r="C26" s="164" t="s">
        <v>215</v>
      </c>
      <c r="D26" s="164" t="s">
        <v>199</v>
      </c>
      <c r="E26" s="164" t="s">
        <v>219</v>
      </c>
      <c r="F26" s="158">
        <v>33.04</v>
      </c>
      <c r="G26" s="158">
        <v>33.04</v>
      </c>
      <c r="H26" s="102"/>
      <c r="I26" s="102"/>
      <c r="J26" s="102"/>
      <c r="K26" s="102"/>
      <c r="L26" s="115"/>
      <c r="M26" s="49"/>
      <c r="N26" s="49"/>
      <c r="O26" s="49"/>
    </row>
    <row r="27" spans="1:15" ht="21" customHeight="1">
      <c r="A27" s="205" t="s">
        <v>289</v>
      </c>
      <c r="B27" s="30"/>
      <c r="C27" s="30"/>
      <c r="D27" s="30"/>
      <c r="E27" s="54"/>
      <c r="F27" s="86"/>
      <c r="G27" s="86"/>
      <c r="H27" s="102"/>
      <c r="I27" s="102"/>
      <c r="J27" s="102"/>
      <c r="K27" s="102"/>
      <c r="L27" s="115"/>
      <c r="M27" s="49"/>
      <c r="N27" s="49"/>
      <c r="O27" s="49"/>
    </row>
    <row r="28" spans="1:15" ht="21" customHeight="1">
      <c r="A28" s="204"/>
      <c r="B28" s="160" t="s">
        <v>196</v>
      </c>
      <c r="C28" s="161"/>
      <c r="D28" s="161"/>
      <c r="E28" s="68" t="s">
        <v>197</v>
      </c>
      <c r="F28" s="162">
        <v>21.8</v>
      </c>
      <c r="G28" s="162">
        <v>21.8</v>
      </c>
      <c r="H28" s="102"/>
      <c r="I28" s="102"/>
      <c r="J28" s="113"/>
      <c r="K28" s="113"/>
      <c r="L28" s="115"/>
      <c r="M28" s="49"/>
      <c r="N28" s="49"/>
      <c r="O28" s="49"/>
    </row>
    <row r="29" spans="1:15" ht="21" customHeight="1">
      <c r="A29" s="61"/>
      <c r="B29" s="160" t="s">
        <v>196</v>
      </c>
      <c r="C29" s="160" t="s">
        <v>94</v>
      </c>
      <c r="D29" s="160"/>
      <c r="E29" s="68" t="s">
        <v>201</v>
      </c>
      <c r="F29" s="162">
        <v>21.8</v>
      </c>
      <c r="G29" s="162">
        <v>21.8</v>
      </c>
      <c r="H29" s="102"/>
      <c r="I29" s="102"/>
      <c r="J29" s="113"/>
      <c r="K29" s="113"/>
      <c r="L29" s="115"/>
      <c r="M29" s="49"/>
      <c r="N29" s="49"/>
      <c r="O29" s="49"/>
    </row>
    <row r="30" spans="1:15" ht="21" customHeight="1">
      <c r="A30" s="61"/>
      <c r="B30" s="160" t="s">
        <v>196</v>
      </c>
      <c r="C30" s="160" t="s">
        <v>202</v>
      </c>
      <c r="D30" s="160" t="s">
        <v>199</v>
      </c>
      <c r="E30" s="160" t="s">
        <v>203</v>
      </c>
      <c r="F30" s="158">
        <v>21.8</v>
      </c>
      <c r="G30" s="158">
        <v>21.8</v>
      </c>
      <c r="H30" s="102"/>
      <c r="I30" s="102"/>
      <c r="J30" s="113"/>
      <c r="K30" s="113"/>
      <c r="L30" s="115"/>
      <c r="M30" s="49"/>
      <c r="N30" s="49"/>
      <c r="O30" s="49"/>
    </row>
    <row r="31" spans="1:15" ht="21" customHeight="1">
      <c r="A31" s="61"/>
      <c r="B31" s="160" t="s">
        <v>205</v>
      </c>
      <c r="C31" s="163"/>
      <c r="D31" s="163"/>
      <c r="E31" s="68" t="s">
        <v>206</v>
      </c>
      <c r="F31" s="158">
        <v>4.01</v>
      </c>
      <c r="G31" s="158">
        <v>4.01</v>
      </c>
      <c r="H31" s="102"/>
      <c r="I31" s="102"/>
      <c r="J31" s="113"/>
      <c r="K31" s="113"/>
      <c r="L31" s="115"/>
      <c r="M31" s="49"/>
      <c r="N31" s="49"/>
      <c r="O31" s="49"/>
    </row>
    <row r="32" spans="1:15" ht="21" customHeight="1">
      <c r="A32" s="61"/>
      <c r="B32" s="160" t="s">
        <v>205</v>
      </c>
      <c r="C32" s="164" t="s">
        <v>207</v>
      </c>
      <c r="D32" s="164"/>
      <c r="E32" s="68" t="s">
        <v>208</v>
      </c>
      <c r="F32" s="158">
        <f>F33+F34</f>
        <v>4.01</v>
      </c>
      <c r="G32" s="158">
        <f>G33+G34</f>
        <v>4.01</v>
      </c>
      <c r="H32" s="102"/>
      <c r="I32" s="102"/>
      <c r="J32" s="113"/>
      <c r="K32" s="113"/>
      <c r="L32" s="115"/>
      <c r="M32" s="49"/>
      <c r="N32" s="49"/>
      <c r="O32" s="49"/>
    </row>
    <row r="33" spans="1:15" ht="21" customHeight="1">
      <c r="A33" s="61"/>
      <c r="B33" s="160" t="s">
        <v>205</v>
      </c>
      <c r="C33" s="164" t="s">
        <v>207</v>
      </c>
      <c r="D33" s="164" t="s">
        <v>57</v>
      </c>
      <c r="E33" s="68" t="s">
        <v>210</v>
      </c>
      <c r="F33" s="158">
        <v>0.38</v>
      </c>
      <c r="G33" s="158">
        <v>0.38</v>
      </c>
      <c r="H33" s="102"/>
      <c r="I33" s="102"/>
      <c r="J33" s="113"/>
      <c r="K33" s="113"/>
      <c r="L33" s="115"/>
      <c r="M33" s="49"/>
      <c r="N33" s="49"/>
      <c r="O33" s="49"/>
    </row>
    <row r="34" spans="1:15" ht="21" customHeight="1">
      <c r="A34" s="61"/>
      <c r="B34" s="160" t="s">
        <v>205</v>
      </c>
      <c r="C34" s="164" t="s">
        <v>207</v>
      </c>
      <c r="D34" s="164" t="s">
        <v>56</v>
      </c>
      <c r="E34" s="68" t="s">
        <v>189</v>
      </c>
      <c r="F34" s="158">
        <v>3.63</v>
      </c>
      <c r="G34" s="158">
        <v>3.63</v>
      </c>
      <c r="H34" s="102"/>
      <c r="I34" s="102"/>
      <c r="J34" s="113"/>
      <c r="K34" s="113"/>
      <c r="L34" s="115"/>
      <c r="M34" s="49"/>
      <c r="N34" s="49"/>
      <c r="O34" s="49"/>
    </row>
    <row r="35" spans="1:15" ht="21" customHeight="1">
      <c r="A35" s="61"/>
      <c r="B35" s="160" t="s">
        <v>211</v>
      </c>
      <c r="C35" s="164"/>
      <c r="D35" s="164"/>
      <c r="E35" s="68" t="s">
        <v>212</v>
      </c>
      <c r="F35" s="165">
        <v>1.87</v>
      </c>
      <c r="G35" s="165">
        <v>1.87</v>
      </c>
      <c r="H35" s="102"/>
      <c r="I35" s="102"/>
      <c r="J35" s="113"/>
      <c r="K35" s="113"/>
      <c r="L35" s="115"/>
      <c r="M35" s="49"/>
      <c r="N35" s="49"/>
      <c r="O35" s="49"/>
    </row>
    <row r="36" spans="1:15" ht="21" customHeight="1">
      <c r="A36" s="61"/>
      <c r="B36" s="160" t="s">
        <v>211</v>
      </c>
      <c r="C36" s="164" t="s">
        <v>287</v>
      </c>
      <c r="D36" s="164"/>
      <c r="E36" s="164" t="s">
        <v>213</v>
      </c>
      <c r="F36" s="165">
        <v>1.87</v>
      </c>
      <c r="G36" s="165">
        <v>1.87</v>
      </c>
      <c r="H36" s="102"/>
      <c r="I36" s="102"/>
      <c r="J36" s="113"/>
      <c r="K36" s="113"/>
      <c r="L36" s="115"/>
      <c r="M36" s="49"/>
      <c r="N36" s="49"/>
      <c r="O36" s="49"/>
    </row>
    <row r="37" spans="1:15" ht="21" customHeight="1">
      <c r="A37" s="61"/>
      <c r="B37" s="160" t="s">
        <v>211</v>
      </c>
      <c r="C37" s="164" t="s">
        <v>58</v>
      </c>
      <c r="D37" s="164" t="s">
        <v>215</v>
      </c>
      <c r="E37" s="164" t="s">
        <v>216</v>
      </c>
      <c r="F37" s="158">
        <v>1.87</v>
      </c>
      <c r="G37" s="158">
        <v>1.87</v>
      </c>
      <c r="H37" s="102"/>
      <c r="I37" s="102"/>
      <c r="J37" s="113"/>
      <c r="K37" s="113"/>
      <c r="L37" s="115"/>
      <c r="M37" s="49"/>
      <c r="N37" s="49"/>
      <c r="O37" s="49"/>
    </row>
    <row r="38" spans="1:15" ht="21" customHeight="1">
      <c r="A38" s="61"/>
      <c r="B38" s="160" t="s">
        <v>59</v>
      </c>
      <c r="C38" s="164"/>
      <c r="D38" s="164"/>
      <c r="E38" s="164" t="s">
        <v>217</v>
      </c>
      <c r="F38" s="158">
        <v>2.18</v>
      </c>
      <c r="G38" s="158">
        <v>2.18</v>
      </c>
      <c r="H38" s="102"/>
      <c r="I38" s="102"/>
      <c r="J38" s="113"/>
      <c r="K38" s="113"/>
      <c r="L38" s="115"/>
      <c r="M38" s="49"/>
      <c r="N38" s="49"/>
      <c r="O38" s="49"/>
    </row>
    <row r="39" spans="1:15" ht="21" customHeight="1">
      <c r="A39" s="61"/>
      <c r="B39" s="160" t="s">
        <v>59</v>
      </c>
      <c r="C39" s="164" t="s">
        <v>215</v>
      </c>
      <c r="D39" s="164"/>
      <c r="E39" s="164" t="s">
        <v>218</v>
      </c>
      <c r="F39" s="158">
        <v>2.18</v>
      </c>
      <c r="G39" s="158">
        <v>2.18</v>
      </c>
      <c r="H39" s="102"/>
      <c r="I39" s="102"/>
      <c r="J39" s="113"/>
      <c r="K39" s="113"/>
      <c r="L39" s="115"/>
      <c r="M39" s="49"/>
      <c r="N39" s="49"/>
      <c r="O39" s="49"/>
    </row>
    <row r="40" spans="1:15" ht="21" customHeight="1">
      <c r="A40" s="61"/>
      <c r="B40" s="160" t="s">
        <v>59</v>
      </c>
      <c r="C40" s="164" t="s">
        <v>215</v>
      </c>
      <c r="D40" s="164" t="s">
        <v>199</v>
      </c>
      <c r="E40" s="164" t="s">
        <v>219</v>
      </c>
      <c r="F40" s="158">
        <v>2.18</v>
      </c>
      <c r="G40" s="158">
        <v>2.18</v>
      </c>
      <c r="H40" s="102"/>
      <c r="I40" s="102"/>
      <c r="J40" s="113"/>
      <c r="K40" s="113"/>
      <c r="L40" s="115"/>
      <c r="M40" s="49"/>
      <c r="N40" s="49"/>
      <c r="O40" s="49"/>
    </row>
  </sheetData>
  <sheetProtection/>
  <mergeCells count="17">
    <mergeCell ref="J5:J6"/>
    <mergeCell ref="B5:B6"/>
    <mergeCell ref="C5:C6"/>
    <mergeCell ref="D5:D6"/>
    <mergeCell ref="E4:E6"/>
    <mergeCell ref="F5:F6"/>
    <mergeCell ref="I5:I6"/>
    <mergeCell ref="A1:O1"/>
    <mergeCell ref="N3:O3"/>
    <mergeCell ref="B4:D4"/>
    <mergeCell ref="F4:O4"/>
    <mergeCell ref="G5:H5"/>
    <mergeCell ref="O5:O6"/>
    <mergeCell ref="K5:K6"/>
    <mergeCell ref="L5:L6"/>
    <mergeCell ref="M5:N5"/>
    <mergeCell ref="A4:A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40"/>
  <sheetViews>
    <sheetView showGridLines="0" showZeros="0" zoomScalePageLayoutView="0" workbookViewId="0" topLeftCell="A1">
      <selection activeCell="O19" sqref="O19"/>
    </sheetView>
  </sheetViews>
  <sheetFormatPr defaultColWidth="9.16015625" defaultRowHeight="11.25"/>
  <cols>
    <col min="1" max="1" width="25.66015625" style="33" customWidth="1"/>
    <col min="2" max="4" width="7.5" style="33" customWidth="1"/>
    <col min="5" max="5" width="42" style="33" bestFit="1" customWidth="1"/>
    <col min="6" max="10" width="13.16015625" style="33" customWidth="1"/>
    <col min="11" max="248" width="9.16015625" style="33" customWidth="1"/>
    <col min="249" max="254" width="9.16015625" style="0" customWidth="1"/>
  </cols>
  <sheetData>
    <row r="1" spans="1:11" ht="27">
      <c r="A1" s="109" t="s">
        <v>54</v>
      </c>
      <c r="B1" s="109"/>
      <c r="C1" s="109"/>
      <c r="D1" s="109"/>
      <c r="E1" s="109"/>
      <c r="F1" s="109"/>
      <c r="G1" s="109"/>
      <c r="H1" s="109"/>
      <c r="I1" s="109"/>
      <c r="J1" s="109"/>
      <c r="K1" s="110"/>
    </row>
    <row r="2" spans="9:12" ht="12">
      <c r="I2" s="235" t="s">
        <v>55</v>
      </c>
      <c r="J2" s="235"/>
      <c r="K2"/>
      <c r="L2"/>
    </row>
    <row r="3" spans="1:12" ht="17.25" customHeight="1">
      <c r="A3" s="177" t="s">
        <v>195</v>
      </c>
      <c r="B3" s="71"/>
      <c r="C3" s="71"/>
      <c r="D3" s="71"/>
      <c r="E3" s="71"/>
      <c r="I3" s="235" t="s">
        <v>23</v>
      </c>
      <c r="J3" s="236"/>
      <c r="K3"/>
      <c r="L3"/>
    </row>
    <row r="4" spans="1:11" s="98" customFormat="1" ht="12">
      <c r="A4" s="241" t="s">
        <v>36</v>
      </c>
      <c r="B4" s="246" t="s">
        <v>49</v>
      </c>
      <c r="C4" s="246"/>
      <c r="D4" s="246"/>
      <c r="E4" s="256" t="s">
        <v>50</v>
      </c>
      <c r="F4" s="99" t="s">
        <v>38</v>
      </c>
      <c r="G4" s="100"/>
      <c r="H4" s="100"/>
      <c r="I4" s="100"/>
      <c r="J4" s="104"/>
      <c r="K4" s="12"/>
    </row>
    <row r="5" spans="1:11" s="98" customFormat="1" ht="12">
      <c r="A5" s="241"/>
      <c r="B5" s="254" t="s">
        <v>51</v>
      </c>
      <c r="C5" s="254" t="s">
        <v>52</v>
      </c>
      <c r="D5" s="254" t="s">
        <v>53</v>
      </c>
      <c r="E5" s="256"/>
      <c r="F5" s="233" t="s">
        <v>39</v>
      </c>
      <c r="G5" s="238" t="s">
        <v>40</v>
      </c>
      <c r="H5" s="239"/>
      <c r="I5" s="240"/>
      <c r="J5" s="233" t="s">
        <v>41</v>
      </c>
      <c r="K5" s="12"/>
    </row>
    <row r="6" spans="1:11" s="98" customFormat="1" ht="24">
      <c r="A6" s="241"/>
      <c r="B6" s="255"/>
      <c r="C6" s="255"/>
      <c r="D6" s="255"/>
      <c r="E6" s="256"/>
      <c r="F6" s="234"/>
      <c r="G6" s="67" t="s">
        <v>44</v>
      </c>
      <c r="H6" s="67" t="s">
        <v>45</v>
      </c>
      <c r="I6" s="67" t="s">
        <v>46</v>
      </c>
      <c r="J6" s="234"/>
      <c r="K6" s="12"/>
    </row>
    <row r="7" spans="1:248" s="12" customFormat="1" ht="18.75" customHeight="1">
      <c r="A7" s="72"/>
      <c r="B7" s="73"/>
      <c r="C7" s="73"/>
      <c r="D7" s="73"/>
      <c r="E7" s="74" t="s">
        <v>39</v>
      </c>
      <c r="F7" s="111">
        <v>595.89</v>
      </c>
      <c r="G7" s="166">
        <f>SUM(G8:G40)</f>
        <v>443.97</v>
      </c>
      <c r="H7" s="166">
        <f>SUM(H8:H40)</f>
        <v>66.34</v>
      </c>
      <c r="I7" s="166">
        <f>SUM(I8:I40)</f>
        <v>27.88</v>
      </c>
      <c r="J7" s="166">
        <f>SUM(J8:J22)</f>
        <v>57.7</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row>
    <row r="8" spans="1:10" ht="18.75" customHeight="1">
      <c r="A8" s="55" t="s">
        <v>284</v>
      </c>
      <c r="B8" s="30"/>
      <c r="C8" s="30"/>
      <c r="D8" s="30"/>
      <c r="E8" s="54"/>
      <c r="F8" s="86"/>
      <c r="G8" s="167"/>
      <c r="H8" s="167"/>
      <c r="I8" s="167"/>
      <c r="J8" s="167"/>
    </row>
    <row r="9" spans="1:10" ht="18.75" customHeight="1">
      <c r="A9" s="55"/>
      <c r="B9" s="160" t="s">
        <v>196</v>
      </c>
      <c r="C9" s="161"/>
      <c r="D9" s="161"/>
      <c r="E9" s="68" t="s">
        <v>197</v>
      </c>
      <c r="F9" s="162">
        <f>F10+F12</f>
        <v>419.01000000000005</v>
      </c>
      <c r="G9" s="167"/>
      <c r="H9" s="167"/>
      <c r="I9" s="167"/>
      <c r="J9" s="167"/>
    </row>
    <row r="10" spans="1:10" ht="18.75" customHeight="1">
      <c r="A10" s="55"/>
      <c r="B10" s="160" t="s">
        <v>196</v>
      </c>
      <c r="C10" s="160" t="s">
        <v>60</v>
      </c>
      <c r="D10" s="160"/>
      <c r="E10" s="68" t="s">
        <v>198</v>
      </c>
      <c r="F10" s="162">
        <v>295.41</v>
      </c>
      <c r="G10" s="167"/>
      <c r="H10" s="167"/>
      <c r="I10" s="167"/>
      <c r="J10" s="167"/>
    </row>
    <row r="11" spans="1:10" ht="18.75" customHeight="1">
      <c r="A11" s="55"/>
      <c r="B11" s="160" t="s">
        <v>196</v>
      </c>
      <c r="C11" s="160" t="s">
        <v>199</v>
      </c>
      <c r="D11" s="160" t="s">
        <v>60</v>
      </c>
      <c r="E11" s="68" t="s">
        <v>200</v>
      </c>
      <c r="F11" s="162">
        <v>295.41</v>
      </c>
      <c r="G11" s="178">
        <f>136.53+11.38+83.75+9.07</f>
        <v>240.73</v>
      </c>
      <c r="H11" s="167">
        <f>19.8+4.6+30.23</f>
        <v>54.629999999999995</v>
      </c>
      <c r="I11" s="168">
        <v>0.05</v>
      </c>
      <c r="J11" s="167"/>
    </row>
    <row r="12" spans="1:10" ht="18.75" customHeight="1">
      <c r="A12" s="55"/>
      <c r="B12" s="160" t="s">
        <v>196</v>
      </c>
      <c r="C12" s="160" t="s">
        <v>94</v>
      </c>
      <c r="D12" s="160"/>
      <c r="E12" s="68" t="s">
        <v>201</v>
      </c>
      <c r="F12" s="162">
        <f>F13+F14</f>
        <v>123.60000000000001</v>
      </c>
      <c r="G12" s="167"/>
      <c r="H12" s="167"/>
      <c r="I12" s="168"/>
      <c r="J12" s="167"/>
    </row>
    <row r="13" spans="1:10" ht="18.75" customHeight="1">
      <c r="A13" s="55"/>
      <c r="B13" s="160" t="s">
        <v>196</v>
      </c>
      <c r="C13" s="160" t="s">
        <v>202</v>
      </c>
      <c r="D13" s="160" t="s">
        <v>199</v>
      </c>
      <c r="E13" s="160" t="s">
        <v>203</v>
      </c>
      <c r="F13" s="158">
        <v>65.9</v>
      </c>
      <c r="G13" s="178">
        <f>0.68+34.73+2.89+20.26+2.38</f>
        <v>60.940000000000005</v>
      </c>
      <c r="H13" s="167">
        <v>4.95</v>
      </c>
      <c r="I13" s="167">
        <v>0.01</v>
      </c>
      <c r="J13" s="167"/>
    </row>
    <row r="14" spans="1:10" ht="18.75" customHeight="1">
      <c r="A14" s="55"/>
      <c r="B14" s="160" t="s">
        <v>196</v>
      </c>
      <c r="C14" s="160" t="s">
        <v>94</v>
      </c>
      <c r="D14" s="160" t="s">
        <v>57</v>
      </c>
      <c r="E14" s="160" t="s">
        <v>204</v>
      </c>
      <c r="F14" s="158">
        <v>57.7</v>
      </c>
      <c r="G14" s="167"/>
      <c r="H14" s="167"/>
      <c r="I14" s="167"/>
      <c r="J14" s="167">
        <v>57.7</v>
      </c>
    </row>
    <row r="15" spans="1:10" ht="18.75" customHeight="1">
      <c r="A15" s="55"/>
      <c r="B15" s="160" t="s">
        <v>205</v>
      </c>
      <c r="C15" s="163"/>
      <c r="D15" s="163"/>
      <c r="E15" s="68" t="s">
        <v>206</v>
      </c>
      <c r="F15" s="158">
        <v>87.6</v>
      </c>
      <c r="G15" s="167"/>
      <c r="H15" s="167"/>
      <c r="I15" s="168"/>
      <c r="J15" s="167"/>
    </row>
    <row r="16" spans="1:10" ht="18.75" customHeight="1">
      <c r="A16" s="55"/>
      <c r="B16" s="160" t="s">
        <v>205</v>
      </c>
      <c r="C16" s="164" t="s">
        <v>207</v>
      </c>
      <c r="D16" s="164"/>
      <c r="E16" s="68" t="s">
        <v>208</v>
      </c>
      <c r="F16" s="158">
        <f>F17+F18+F19</f>
        <v>87.6</v>
      </c>
      <c r="G16" s="167"/>
      <c r="H16" s="167"/>
      <c r="I16" s="167"/>
      <c r="J16" s="167"/>
    </row>
    <row r="17" spans="1:10" ht="18.75" customHeight="1">
      <c r="A17" s="55"/>
      <c r="B17" s="160" t="s">
        <v>205</v>
      </c>
      <c r="C17" s="164" t="s">
        <v>207</v>
      </c>
      <c r="D17" s="164" t="s">
        <v>199</v>
      </c>
      <c r="E17" s="68" t="s">
        <v>209</v>
      </c>
      <c r="F17" s="158">
        <v>27.9</v>
      </c>
      <c r="G17" s="167"/>
      <c r="H17" s="167">
        <v>3.5</v>
      </c>
      <c r="I17" s="178">
        <f>18.02+6.38</f>
        <v>24.4</v>
      </c>
      <c r="J17" s="167"/>
    </row>
    <row r="18" spans="1:10" ht="18.75" customHeight="1">
      <c r="A18" s="55"/>
      <c r="B18" s="160" t="s">
        <v>205</v>
      </c>
      <c r="C18" s="164" t="s">
        <v>207</v>
      </c>
      <c r="D18" s="164" t="s">
        <v>57</v>
      </c>
      <c r="E18" s="68" t="s">
        <v>210</v>
      </c>
      <c r="F18" s="158">
        <v>4.64</v>
      </c>
      <c r="G18" s="168"/>
      <c r="H18" s="167">
        <v>1.51</v>
      </c>
      <c r="I18" s="167">
        <v>3.13</v>
      </c>
      <c r="J18" s="167"/>
    </row>
    <row r="19" spans="1:10" ht="18.75" customHeight="1">
      <c r="A19" s="55"/>
      <c r="B19" s="160" t="s">
        <v>205</v>
      </c>
      <c r="C19" s="164" t="s">
        <v>207</v>
      </c>
      <c r="D19" s="164" t="s">
        <v>56</v>
      </c>
      <c r="E19" s="68" t="s">
        <v>189</v>
      </c>
      <c r="F19" s="158">
        <v>55.06</v>
      </c>
      <c r="G19" s="167">
        <v>55.06</v>
      </c>
      <c r="H19" s="167"/>
      <c r="I19" s="167"/>
      <c r="J19" s="167"/>
    </row>
    <row r="20" spans="1:10" ht="18.75" customHeight="1">
      <c r="A20" s="55"/>
      <c r="B20" s="160" t="s">
        <v>211</v>
      </c>
      <c r="C20" s="164"/>
      <c r="D20" s="164"/>
      <c r="E20" s="68" t="s">
        <v>212</v>
      </c>
      <c r="F20" s="165">
        <v>26.38</v>
      </c>
      <c r="G20" s="167"/>
      <c r="H20" s="167"/>
      <c r="I20" s="167"/>
      <c r="J20" s="167"/>
    </row>
    <row r="21" spans="1:10" ht="18.75" customHeight="1">
      <c r="A21" s="55"/>
      <c r="B21" s="160" t="s">
        <v>211</v>
      </c>
      <c r="C21" s="164" t="s">
        <v>280</v>
      </c>
      <c r="D21" s="164"/>
      <c r="E21" s="164" t="s">
        <v>213</v>
      </c>
      <c r="F21" s="165">
        <f>F22+F23</f>
        <v>26.38</v>
      </c>
      <c r="G21" s="168"/>
      <c r="H21" s="167"/>
      <c r="I21" s="169"/>
      <c r="J21" s="167"/>
    </row>
    <row r="22" spans="1:10" ht="18.75" customHeight="1">
      <c r="A22" s="97"/>
      <c r="B22" s="160" t="s">
        <v>211</v>
      </c>
      <c r="C22" s="164" t="s">
        <v>58</v>
      </c>
      <c r="D22" s="164" t="s">
        <v>199</v>
      </c>
      <c r="E22" s="164" t="s">
        <v>214</v>
      </c>
      <c r="F22" s="158">
        <v>21.99</v>
      </c>
      <c r="G22" s="158">
        <v>21.99</v>
      </c>
      <c r="H22" s="167"/>
      <c r="I22" s="167"/>
      <c r="J22" s="167"/>
    </row>
    <row r="23" spans="1:10" ht="18.75" customHeight="1">
      <c r="A23" s="97"/>
      <c r="B23" s="160" t="s">
        <v>211</v>
      </c>
      <c r="C23" s="164" t="s">
        <v>58</v>
      </c>
      <c r="D23" s="164" t="s">
        <v>215</v>
      </c>
      <c r="E23" s="164" t="s">
        <v>216</v>
      </c>
      <c r="F23" s="158">
        <v>4.39</v>
      </c>
      <c r="G23" s="158">
        <v>4.39</v>
      </c>
      <c r="H23" s="167"/>
      <c r="I23" s="167"/>
      <c r="J23" s="167"/>
    </row>
    <row r="24" spans="1:10" ht="18.75" customHeight="1">
      <c r="A24" s="97"/>
      <c r="B24" s="160" t="s">
        <v>59</v>
      </c>
      <c r="C24" s="164"/>
      <c r="D24" s="164"/>
      <c r="E24" s="164" t="s">
        <v>217</v>
      </c>
      <c r="F24" s="158">
        <v>33.04</v>
      </c>
      <c r="G24" s="167"/>
      <c r="H24" s="167"/>
      <c r="I24" s="167"/>
      <c r="J24" s="167"/>
    </row>
    <row r="25" spans="1:10" ht="18.75" customHeight="1">
      <c r="A25" s="97"/>
      <c r="B25" s="160" t="s">
        <v>59</v>
      </c>
      <c r="C25" s="164" t="s">
        <v>215</v>
      </c>
      <c r="D25" s="164"/>
      <c r="E25" s="164" t="s">
        <v>218</v>
      </c>
      <c r="F25" s="158">
        <v>33.04</v>
      </c>
      <c r="G25" s="167"/>
      <c r="H25" s="167"/>
      <c r="I25" s="167"/>
      <c r="J25" s="167"/>
    </row>
    <row r="26" spans="1:10" ht="18.75" customHeight="1">
      <c r="A26" s="68"/>
      <c r="B26" s="160" t="s">
        <v>59</v>
      </c>
      <c r="C26" s="164" t="s">
        <v>215</v>
      </c>
      <c r="D26" s="164" t="s">
        <v>199</v>
      </c>
      <c r="E26" s="164" t="s">
        <v>219</v>
      </c>
      <c r="F26" s="158">
        <v>33.04</v>
      </c>
      <c r="G26" s="167">
        <v>33.04</v>
      </c>
      <c r="H26" s="167"/>
      <c r="I26" s="167"/>
      <c r="J26" s="167"/>
    </row>
    <row r="27" spans="1:10" ht="18.75" customHeight="1">
      <c r="A27" s="68" t="s">
        <v>285</v>
      </c>
      <c r="B27" s="160"/>
      <c r="C27" s="164"/>
      <c r="D27" s="164"/>
      <c r="E27" s="164"/>
      <c r="F27" s="158"/>
      <c r="G27" s="167"/>
      <c r="H27" s="167"/>
      <c r="I27" s="167"/>
      <c r="J27" s="167"/>
    </row>
    <row r="28" spans="1:10" ht="18.75" customHeight="1">
      <c r="A28" s="49"/>
      <c r="B28" s="160" t="s">
        <v>196</v>
      </c>
      <c r="C28" s="164"/>
      <c r="D28" s="164"/>
      <c r="E28" s="164" t="s">
        <v>197</v>
      </c>
      <c r="F28" s="158">
        <v>21.8</v>
      </c>
      <c r="G28" s="167"/>
      <c r="H28" s="167"/>
      <c r="I28" s="167"/>
      <c r="J28" s="167"/>
    </row>
    <row r="29" spans="1:10" ht="18.75" customHeight="1">
      <c r="A29" s="97"/>
      <c r="B29" s="160" t="s">
        <v>196</v>
      </c>
      <c r="C29" s="164" t="s">
        <v>94</v>
      </c>
      <c r="D29" s="164"/>
      <c r="E29" s="164" t="s">
        <v>201</v>
      </c>
      <c r="F29" s="158">
        <v>21.8</v>
      </c>
      <c r="G29" s="167"/>
      <c r="H29" s="167"/>
      <c r="I29" s="167"/>
      <c r="J29" s="167"/>
    </row>
    <row r="30" spans="1:10" ht="18.75" customHeight="1">
      <c r="A30" s="97"/>
      <c r="B30" s="160" t="s">
        <v>196</v>
      </c>
      <c r="C30" s="164" t="s">
        <v>202</v>
      </c>
      <c r="D30" s="164" t="s">
        <v>199</v>
      </c>
      <c r="E30" s="164" t="s">
        <v>203</v>
      </c>
      <c r="F30" s="158">
        <v>21.8</v>
      </c>
      <c r="G30" s="167">
        <f>19.42+0.72</f>
        <v>20.14</v>
      </c>
      <c r="H30" s="167">
        <v>1.65</v>
      </c>
      <c r="I30" s="167">
        <v>0.01</v>
      </c>
      <c r="J30" s="167"/>
    </row>
    <row r="31" spans="1:10" ht="18.75" customHeight="1">
      <c r="A31" s="97"/>
      <c r="B31" s="160" t="s">
        <v>205</v>
      </c>
      <c r="C31" s="164"/>
      <c r="D31" s="164"/>
      <c r="E31" s="164" t="s">
        <v>206</v>
      </c>
      <c r="F31" s="158">
        <v>4.01</v>
      </c>
      <c r="G31" s="167"/>
      <c r="H31" s="167"/>
      <c r="I31" s="167"/>
      <c r="J31" s="167"/>
    </row>
    <row r="32" spans="1:10" ht="18.75" customHeight="1">
      <c r="A32" s="97"/>
      <c r="B32" s="160" t="s">
        <v>205</v>
      </c>
      <c r="C32" s="164" t="s">
        <v>207</v>
      </c>
      <c r="D32" s="164"/>
      <c r="E32" s="164" t="s">
        <v>208</v>
      </c>
      <c r="F32" s="158">
        <f>F33+F34</f>
        <v>4.01</v>
      </c>
      <c r="G32" s="167"/>
      <c r="H32" s="167"/>
      <c r="I32" s="167"/>
      <c r="J32" s="167"/>
    </row>
    <row r="33" spans="1:10" ht="18.75" customHeight="1">
      <c r="A33" s="97"/>
      <c r="B33" s="160" t="s">
        <v>205</v>
      </c>
      <c r="C33" s="164" t="s">
        <v>207</v>
      </c>
      <c r="D33" s="164" t="s">
        <v>57</v>
      </c>
      <c r="E33" s="164" t="s">
        <v>210</v>
      </c>
      <c r="F33" s="158">
        <v>0.38</v>
      </c>
      <c r="G33" s="167"/>
      <c r="H33" s="167">
        <v>0.1</v>
      </c>
      <c r="I33" s="167">
        <v>0.28</v>
      </c>
      <c r="J33" s="167"/>
    </row>
    <row r="34" spans="1:10" ht="18.75" customHeight="1">
      <c r="A34" s="97"/>
      <c r="B34" s="160" t="s">
        <v>205</v>
      </c>
      <c r="C34" s="164" t="s">
        <v>207</v>
      </c>
      <c r="D34" s="164" t="s">
        <v>56</v>
      </c>
      <c r="E34" s="164" t="s">
        <v>189</v>
      </c>
      <c r="F34" s="158">
        <v>3.63</v>
      </c>
      <c r="G34" s="167">
        <v>3.63</v>
      </c>
      <c r="H34" s="167"/>
      <c r="I34" s="167"/>
      <c r="J34" s="167"/>
    </row>
    <row r="35" spans="1:10" ht="18.75" customHeight="1">
      <c r="A35" s="97"/>
      <c r="B35" s="160" t="s">
        <v>211</v>
      </c>
      <c r="C35" s="164"/>
      <c r="D35" s="164"/>
      <c r="E35" s="164" t="s">
        <v>212</v>
      </c>
      <c r="F35" s="158">
        <v>1.87</v>
      </c>
      <c r="G35" s="167"/>
      <c r="H35" s="167"/>
      <c r="I35" s="167"/>
      <c r="J35" s="167"/>
    </row>
    <row r="36" spans="1:10" ht="18.75" customHeight="1">
      <c r="A36" s="97"/>
      <c r="B36" s="160" t="s">
        <v>211</v>
      </c>
      <c r="C36" s="164" t="s">
        <v>287</v>
      </c>
      <c r="D36" s="164"/>
      <c r="E36" s="164" t="s">
        <v>213</v>
      </c>
      <c r="F36" s="158">
        <v>1.87</v>
      </c>
      <c r="G36" s="167"/>
      <c r="H36" s="167"/>
      <c r="I36" s="167"/>
      <c r="J36" s="167"/>
    </row>
    <row r="37" spans="1:10" ht="18.75" customHeight="1">
      <c r="A37" s="97"/>
      <c r="B37" s="160" t="s">
        <v>211</v>
      </c>
      <c r="C37" s="164" t="s">
        <v>58</v>
      </c>
      <c r="D37" s="164" t="s">
        <v>215</v>
      </c>
      <c r="E37" s="164" t="s">
        <v>216</v>
      </c>
      <c r="F37" s="158">
        <v>1.87</v>
      </c>
      <c r="G37" s="167">
        <v>1.87</v>
      </c>
      <c r="H37" s="167"/>
      <c r="I37" s="167"/>
      <c r="J37" s="167"/>
    </row>
    <row r="38" spans="1:10" ht="18.75" customHeight="1">
      <c r="A38" s="97"/>
      <c r="B38" s="160" t="s">
        <v>59</v>
      </c>
      <c r="C38" s="164"/>
      <c r="D38" s="164"/>
      <c r="E38" s="164" t="s">
        <v>217</v>
      </c>
      <c r="F38" s="158">
        <v>2.18</v>
      </c>
      <c r="G38" s="167"/>
      <c r="H38" s="167"/>
      <c r="I38" s="167"/>
      <c r="J38" s="167"/>
    </row>
    <row r="39" spans="1:10" ht="18.75" customHeight="1">
      <c r="A39" s="97"/>
      <c r="B39" s="160" t="s">
        <v>59</v>
      </c>
      <c r="C39" s="164" t="s">
        <v>215</v>
      </c>
      <c r="D39" s="164"/>
      <c r="E39" s="164" t="s">
        <v>218</v>
      </c>
      <c r="F39" s="158">
        <v>2.18</v>
      </c>
      <c r="G39" s="167"/>
      <c r="H39" s="167"/>
      <c r="I39" s="167"/>
      <c r="J39" s="167"/>
    </row>
    <row r="40" spans="1:10" ht="18.75" customHeight="1">
      <c r="A40" s="97"/>
      <c r="B40" s="160" t="s">
        <v>59</v>
      </c>
      <c r="C40" s="164" t="s">
        <v>215</v>
      </c>
      <c r="D40" s="164" t="s">
        <v>199</v>
      </c>
      <c r="E40" s="164" t="s">
        <v>219</v>
      </c>
      <c r="F40" s="158">
        <v>2.18</v>
      </c>
      <c r="G40" s="167">
        <v>2.18</v>
      </c>
      <c r="H40" s="167"/>
      <c r="I40" s="167"/>
      <c r="J40" s="167"/>
    </row>
  </sheetData>
  <sheetProtection/>
  <mergeCells count="11">
    <mergeCell ref="J5:J6"/>
    <mergeCell ref="I2:J2"/>
    <mergeCell ref="I3:J3"/>
    <mergeCell ref="B4:D4"/>
    <mergeCell ref="G5:I5"/>
    <mergeCell ref="A4:A6"/>
    <mergeCell ref="B5:B6"/>
    <mergeCell ref="C5:C6"/>
    <mergeCell ref="D5:D6"/>
    <mergeCell ref="E4:E6"/>
    <mergeCell ref="F5:F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5"/>
  <sheetViews>
    <sheetView showGridLines="0" showZeros="0" zoomScalePageLayoutView="0" workbookViewId="0" topLeftCell="A1">
      <selection activeCell="O28" sqref="O28"/>
    </sheetView>
  </sheetViews>
  <sheetFormatPr defaultColWidth="9.16015625" defaultRowHeight="11.25"/>
  <cols>
    <col min="1" max="1" width="5.5" style="33" customWidth="1"/>
    <col min="2" max="3" width="4" style="33" customWidth="1"/>
    <col min="4" max="4" width="38.33203125" style="33" customWidth="1"/>
    <col min="5" max="5" width="11.66015625" style="33" customWidth="1"/>
    <col min="6" max="6" width="11.16015625" style="33" customWidth="1"/>
    <col min="7" max="9" width="17" style="33" customWidth="1"/>
    <col min="10" max="10" width="11.83203125" style="33" customWidth="1"/>
    <col min="11" max="11" width="17" style="33" customWidth="1"/>
    <col min="12" max="12" width="10.83203125" style="33" customWidth="1"/>
    <col min="13" max="13" width="9.16015625" style="33" customWidth="1"/>
    <col min="14" max="14" width="13.83203125" style="33" customWidth="1"/>
    <col min="15" max="247" width="9.16015625" style="33" customWidth="1"/>
    <col min="248" max="253" width="9.16015625" style="0" customWidth="1"/>
  </cols>
  <sheetData>
    <row r="1" spans="1:14" ht="25.5" customHeight="1">
      <c r="A1" s="244" t="s">
        <v>61</v>
      </c>
      <c r="B1" s="244"/>
      <c r="C1" s="244"/>
      <c r="D1" s="244"/>
      <c r="E1" s="244"/>
      <c r="F1" s="244"/>
      <c r="G1" s="244"/>
      <c r="H1" s="244"/>
      <c r="I1" s="244"/>
      <c r="J1" s="244"/>
      <c r="K1" s="244"/>
      <c r="L1" s="244"/>
      <c r="M1" s="244"/>
      <c r="N1" s="244"/>
    </row>
    <row r="2" spans="1:14" ht="17.25" customHeight="1">
      <c r="A2" s="107"/>
      <c r="B2" s="107"/>
      <c r="C2" s="107"/>
      <c r="D2" s="107"/>
      <c r="E2" s="107"/>
      <c r="F2" s="107"/>
      <c r="G2" s="107"/>
      <c r="H2" s="107"/>
      <c r="I2" s="107"/>
      <c r="J2" s="107"/>
      <c r="L2"/>
      <c r="N2" s="82" t="s">
        <v>62</v>
      </c>
    </row>
    <row r="3" spans="1:14" ht="17.25" customHeight="1">
      <c r="A3" s="177" t="s">
        <v>195</v>
      </c>
      <c r="B3" s="71"/>
      <c r="C3" s="71"/>
      <c r="D3" s="71"/>
      <c r="I3" s="108"/>
      <c r="J3" s="108"/>
      <c r="L3"/>
      <c r="N3" s="94" t="s">
        <v>23</v>
      </c>
    </row>
    <row r="4" spans="1:14" s="98" customFormat="1" ht="12">
      <c r="A4" s="246" t="s">
        <v>49</v>
      </c>
      <c r="B4" s="246"/>
      <c r="C4" s="246"/>
      <c r="D4" s="251" t="s">
        <v>50</v>
      </c>
      <c r="E4" s="237" t="s">
        <v>63</v>
      </c>
      <c r="F4" s="237"/>
      <c r="G4" s="237"/>
      <c r="H4" s="237"/>
      <c r="I4" s="237"/>
      <c r="J4" s="237"/>
      <c r="K4" s="237"/>
      <c r="L4" s="237"/>
      <c r="M4" s="237"/>
      <c r="N4" s="237"/>
    </row>
    <row r="5" spans="1:14" s="98" customFormat="1" ht="25.5" customHeight="1">
      <c r="A5" s="254" t="s">
        <v>51</v>
      </c>
      <c r="B5" s="254" t="s">
        <v>52</v>
      </c>
      <c r="C5" s="254" t="s">
        <v>53</v>
      </c>
      <c r="D5" s="252"/>
      <c r="E5" s="237" t="s">
        <v>39</v>
      </c>
      <c r="F5" s="237" t="s">
        <v>28</v>
      </c>
      <c r="G5" s="237"/>
      <c r="H5" s="237" t="s">
        <v>168</v>
      </c>
      <c r="I5" s="237" t="s">
        <v>170</v>
      </c>
      <c r="J5" s="237" t="s">
        <v>172</v>
      </c>
      <c r="K5" s="237" t="s">
        <v>69</v>
      </c>
      <c r="L5" s="237" t="s">
        <v>175</v>
      </c>
      <c r="M5" s="237"/>
      <c r="N5" s="237" t="s">
        <v>177</v>
      </c>
    </row>
    <row r="6" spans="1:14" s="98" customFormat="1" ht="25.5" customHeight="1">
      <c r="A6" s="255"/>
      <c r="B6" s="255"/>
      <c r="C6" s="255"/>
      <c r="D6" s="253"/>
      <c r="E6" s="237"/>
      <c r="F6" s="56" t="s">
        <v>42</v>
      </c>
      <c r="G6" s="23" t="s">
        <v>43</v>
      </c>
      <c r="H6" s="237"/>
      <c r="I6" s="237"/>
      <c r="J6" s="237"/>
      <c r="K6" s="237"/>
      <c r="L6" s="56" t="s">
        <v>42</v>
      </c>
      <c r="M6" s="56" t="s">
        <v>179</v>
      </c>
      <c r="N6" s="237"/>
    </row>
    <row r="7" spans="1:247" s="12" customFormat="1" ht="18.75" customHeight="1">
      <c r="A7" s="73"/>
      <c r="B7" s="73"/>
      <c r="C7" s="73"/>
      <c r="D7" s="74" t="s">
        <v>39</v>
      </c>
      <c r="E7" s="166">
        <f>E8+E14+E19+E23</f>
        <v>595.8900000000001</v>
      </c>
      <c r="F7" s="166">
        <f>F8+F14+F19+F23</f>
        <v>595.89</v>
      </c>
      <c r="G7" s="75">
        <f>SUM(G8,G12,G16,G21)</f>
        <v>0</v>
      </c>
      <c r="H7" s="75">
        <f>SUM(H8,H12,H16,H21)</f>
        <v>0</v>
      </c>
      <c r="I7" s="75">
        <f>SUM(I8,I12,I16,I21)</f>
        <v>0</v>
      </c>
      <c r="J7" s="75">
        <f>SUM(J8,J12,J16,J21)</f>
        <v>0</v>
      </c>
      <c r="K7" s="75">
        <f>SUM(K8,K12,K16,K21)</f>
        <v>0</v>
      </c>
      <c r="L7" s="78"/>
      <c r="M7" s="78"/>
      <c r="N7" s="78"/>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row>
    <row r="8" spans="1:14" ht="18.75" customHeight="1">
      <c r="A8" s="170" t="s">
        <v>196</v>
      </c>
      <c r="B8" s="161"/>
      <c r="C8" s="161"/>
      <c r="D8" s="171" t="s">
        <v>197</v>
      </c>
      <c r="E8" s="172">
        <f>E9+E11</f>
        <v>440.81000000000006</v>
      </c>
      <c r="F8" s="172">
        <v>440.81</v>
      </c>
      <c r="G8" s="63"/>
      <c r="H8" s="63"/>
      <c r="I8" s="63"/>
      <c r="J8" s="63"/>
      <c r="K8" s="49"/>
      <c r="L8" s="49"/>
      <c r="M8" s="49"/>
      <c r="N8" s="49"/>
    </row>
    <row r="9" spans="1:14" ht="18.75" customHeight="1">
      <c r="A9" s="170" t="s">
        <v>196</v>
      </c>
      <c r="B9" s="170" t="s">
        <v>60</v>
      </c>
      <c r="C9" s="170"/>
      <c r="D9" s="171" t="s">
        <v>198</v>
      </c>
      <c r="E9" s="172">
        <v>295.41</v>
      </c>
      <c r="F9" s="172">
        <v>295.41</v>
      </c>
      <c r="G9" s="63"/>
      <c r="H9" s="63"/>
      <c r="I9" s="63"/>
      <c r="J9" s="63"/>
      <c r="K9" s="49"/>
      <c r="L9" s="49"/>
      <c r="M9" s="49"/>
      <c r="N9" s="49"/>
    </row>
    <row r="10" spans="1:14" ht="18.75" customHeight="1">
      <c r="A10" s="170" t="s">
        <v>196</v>
      </c>
      <c r="B10" s="170" t="s">
        <v>220</v>
      </c>
      <c r="C10" s="170" t="s">
        <v>60</v>
      </c>
      <c r="D10" s="171" t="s">
        <v>200</v>
      </c>
      <c r="E10" s="172">
        <v>295.41</v>
      </c>
      <c r="F10" s="172">
        <v>295.41</v>
      </c>
      <c r="G10" s="63"/>
      <c r="H10" s="63"/>
      <c r="I10" s="63"/>
      <c r="J10" s="63"/>
      <c r="K10" s="49"/>
      <c r="L10" s="49"/>
      <c r="M10" s="49"/>
      <c r="N10" s="49"/>
    </row>
    <row r="11" spans="1:14" ht="18.75" customHeight="1">
      <c r="A11" s="170" t="s">
        <v>196</v>
      </c>
      <c r="B11" s="170" t="s">
        <v>94</v>
      </c>
      <c r="C11" s="170"/>
      <c r="D11" s="171" t="s">
        <v>201</v>
      </c>
      <c r="E11" s="172">
        <f>E12+E13</f>
        <v>145.4</v>
      </c>
      <c r="F11" s="172">
        <v>145.4</v>
      </c>
      <c r="G11" s="63"/>
      <c r="H11" s="63"/>
      <c r="I11" s="63"/>
      <c r="J11" s="63"/>
      <c r="K11" s="49"/>
      <c r="L11" s="49"/>
      <c r="M11" s="49"/>
      <c r="N11" s="49"/>
    </row>
    <row r="12" spans="1:14" ht="18.75" customHeight="1">
      <c r="A12" s="170" t="s">
        <v>196</v>
      </c>
      <c r="B12" s="170" t="s">
        <v>221</v>
      </c>
      <c r="C12" s="170" t="s">
        <v>220</v>
      </c>
      <c r="D12" s="170" t="s">
        <v>203</v>
      </c>
      <c r="E12" s="173">
        <v>87.7</v>
      </c>
      <c r="F12" s="173">
        <f>65.9+21.8</f>
        <v>87.7</v>
      </c>
      <c r="G12" s="63"/>
      <c r="H12" s="63"/>
      <c r="I12" s="63"/>
      <c r="J12" s="63"/>
      <c r="K12" s="49"/>
      <c r="L12" s="49"/>
      <c r="M12" s="49"/>
      <c r="N12" s="49"/>
    </row>
    <row r="13" spans="1:14" ht="18.75" customHeight="1">
      <c r="A13" s="170" t="s">
        <v>196</v>
      </c>
      <c r="B13" s="170" t="s">
        <v>94</v>
      </c>
      <c r="C13" s="170" t="s">
        <v>57</v>
      </c>
      <c r="D13" s="170" t="s">
        <v>204</v>
      </c>
      <c r="E13" s="173">
        <v>57.7</v>
      </c>
      <c r="F13" s="173">
        <v>57.7</v>
      </c>
      <c r="G13" s="63"/>
      <c r="H13" s="63"/>
      <c r="I13" s="63"/>
      <c r="J13" s="63"/>
      <c r="K13" s="49"/>
      <c r="L13" s="49"/>
      <c r="M13" s="49"/>
      <c r="N13" s="49"/>
    </row>
    <row r="14" spans="1:14" ht="18.75" customHeight="1">
      <c r="A14" s="170" t="s">
        <v>222</v>
      </c>
      <c r="B14" s="174"/>
      <c r="C14" s="174"/>
      <c r="D14" s="171" t="s">
        <v>206</v>
      </c>
      <c r="E14" s="173">
        <v>91.61</v>
      </c>
      <c r="F14" s="173">
        <v>91.61</v>
      </c>
      <c r="G14" s="63"/>
      <c r="H14" s="63"/>
      <c r="I14" s="63"/>
      <c r="J14" s="63"/>
      <c r="K14" s="49"/>
      <c r="L14" s="49"/>
      <c r="M14" s="49"/>
      <c r="N14" s="49"/>
    </row>
    <row r="15" spans="1:14" ht="18.75" customHeight="1">
      <c r="A15" s="170" t="s">
        <v>222</v>
      </c>
      <c r="B15" s="175" t="s">
        <v>223</v>
      </c>
      <c r="C15" s="175"/>
      <c r="D15" s="171" t="s">
        <v>208</v>
      </c>
      <c r="E15" s="173">
        <f>E16+E17+E18</f>
        <v>91.61</v>
      </c>
      <c r="F15" s="173">
        <v>91.61</v>
      </c>
      <c r="G15" s="63"/>
      <c r="H15" s="63"/>
      <c r="I15" s="63"/>
      <c r="J15" s="63"/>
      <c r="K15" s="49"/>
      <c r="L15" s="49"/>
      <c r="M15" s="49"/>
      <c r="N15" s="49"/>
    </row>
    <row r="16" spans="1:14" ht="18.75" customHeight="1">
      <c r="A16" s="170" t="s">
        <v>222</v>
      </c>
      <c r="B16" s="175" t="s">
        <v>223</v>
      </c>
      <c r="C16" s="175" t="s">
        <v>220</v>
      </c>
      <c r="D16" s="171" t="s">
        <v>209</v>
      </c>
      <c r="E16" s="173">
        <v>27.9</v>
      </c>
      <c r="F16" s="173">
        <v>27.9</v>
      </c>
      <c r="G16" s="63"/>
      <c r="H16" s="63"/>
      <c r="I16" s="63"/>
      <c r="J16" s="63"/>
      <c r="K16" s="49"/>
      <c r="L16" s="49"/>
      <c r="M16" s="49"/>
      <c r="N16" s="49"/>
    </row>
    <row r="17" spans="1:14" ht="18.75" customHeight="1">
      <c r="A17" s="170" t="s">
        <v>222</v>
      </c>
      <c r="B17" s="175" t="s">
        <v>223</v>
      </c>
      <c r="C17" s="175" t="s">
        <v>57</v>
      </c>
      <c r="D17" s="171" t="s">
        <v>210</v>
      </c>
      <c r="E17" s="173">
        <v>5.02</v>
      </c>
      <c r="F17" s="173">
        <f>4.64+0.38</f>
        <v>5.02</v>
      </c>
      <c r="G17" s="63"/>
      <c r="H17" s="63"/>
      <c r="I17" s="63"/>
      <c r="J17" s="63"/>
      <c r="K17" s="49"/>
      <c r="L17" s="49"/>
      <c r="M17" s="49"/>
      <c r="N17" s="49"/>
    </row>
    <row r="18" spans="1:14" ht="18.75" customHeight="1">
      <c r="A18" s="170" t="s">
        <v>222</v>
      </c>
      <c r="B18" s="175" t="s">
        <v>223</v>
      </c>
      <c r="C18" s="175" t="s">
        <v>56</v>
      </c>
      <c r="D18" s="171" t="s">
        <v>189</v>
      </c>
      <c r="E18" s="173">
        <v>58.69</v>
      </c>
      <c r="F18" s="173">
        <f>55.06+3.63</f>
        <v>58.690000000000005</v>
      </c>
      <c r="G18" s="63"/>
      <c r="H18" s="63"/>
      <c r="I18" s="63"/>
      <c r="J18" s="63"/>
      <c r="K18" s="49"/>
      <c r="L18" s="49"/>
      <c r="M18" s="49"/>
      <c r="N18" s="49"/>
    </row>
    <row r="19" spans="1:14" ht="18.75" customHeight="1">
      <c r="A19" s="170" t="s">
        <v>224</v>
      </c>
      <c r="B19" s="175"/>
      <c r="C19" s="175"/>
      <c r="D19" s="171" t="s">
        <v>212</v>
      </c>
      <c r="E19" s="176">
        <v>28.25</v>
      </c>
      <c r="F19" s="176">
        <v>28.25</v>
      </c>
      <c r="G19" s="63"/>
      <c r="H19" s="63"/>
      <c r="I19" s="63"/>
      <c r="J19" s="63"/>
      <c r="K19" s="49"/>
      <c r="L19" s="49"/>
      <c r="M19" s="49"/>
      <c r="N19" s="49"/>
    </row>
    <row r="20" spans="1:14" ht="18.75" customHeight="1">
      <c r="A20" s="170" t="s">
        <v>224</v>
      </c>
      <c r="B20" s="164" t="s">
        <v>281</v>
      </c>
      <c r="C20" s="175"/>
      <c r="D20" s="175" t="s">
        <v>213</v>
      </c>
      <c r="E20" s="176">
        <f>E21+E22</f>
        <v>28.25</v>
      </c>
      <c r="F20" s="176">
        <v>28.25</v>
      </c>
      <c r="G20" s="63"/>
      <c r="H20" s="63"/>
      <c r="I20" s="63"/>
      <c r="J20" s="63"/>
      <c r="K20" s="49"/>
      <c r="L20" s="49"/>
      <c r="M20" s="49"/>
      <c r="N20" s="49"/>
    </row>
    <row r="21" spans="1:248" s="33" customFormat="1" ht="18.75" customHeight="1">
      <c r="A21" s="170" t="s">
        <v>224</v>
      </c>
      <c r="B21" s="175" t="s">
        <v>58</v>
      </c>
      <c r="C21" s="175" t="s">
        <v>220</v>
      </c>
      <c r="D21" s="175" t="s">
        <v>214</v>
      </c>
      <c r="E21" s="173">
        <v>21.99</v>
      </c>
      <c r="F21" s="173">
        <v>21.99</v>
      </c>
      <c r="G21" s="63"/>
      <c r="H21" s="63"/>
      <c r="I21" s="63"/>
      <c r="J21" s="63"/>
      <c r="K21" s="49"/>
      <c r="L21" s="49"/>
      <c r="M21" s="49"/>
      <c r="N21" s="49"/>
      <c r="IN21"/>
    </row>
    <row r="22" spans="1:248" s="33" customFormat="1" ht="18.75" customHeight="1">
      <c r="A22" s="170" t="s">
        <v>224</v>
      </c>
      <c r="B22" s="175" t="s">
        <v>58</v>
      </c>
      <c r="C22" s="175" t="s">
        <v>225</v>
      </c>
      <c r="D22" s="175" t="s">
        <v>216</v>
      </c>
      <c r="E22" s="173">
        <f>4.39+1.87</f>
        <v>6.26</v>
      </c>
      <c r="F22" s="173">
        <f>4.39+1.87</f>
        <v>6.26</v>
      </c>
      <c r="G22" s="63"/>
      <c r="H22" s="63"/>
      <c r="I22" s="63"/>
      <c r="J22" s="63"/>
      <c r="K22" s="49"/>
      <c r="L22" s="49"/>
      <c r="M22" s="49"/>
      <c r="N22" s="49"/>
      <c r="IN22"/>
    </row>
    <row r="23" spans="1:248" s="33" customFormat="1" ht="18.75" customHeight="1">
      <c r="A23" s="170" t="s">
        <v>59</v>
      </c>
      <c r="B23" s="175"/>
      <c r="C23" s="175"/>
      <c r="D23" s="175" t="s">
        <v>217</v>
      </c>
      <c r="E23" s="173">
        <v>35.22</v>
      </c>
      <c r="F23" s="173">
        <v>35.22</v>
      </c>
      <c r="G23" s="63"/>
      <c r="H23" s="63"/>
      <c r="I23" s="63"/>
      <c r="J23" s="63"/>
      <c r="K23" s="49"/>
      <c r="L23" s="49"/>
      <c r="M23" s="49"/>
      <c r="N23" s="49"/>
      <c r="IN23"/>
    </row>
    <row r="24" spans="1:248" s="33" customFormat="1" ht="18.75" customHeight="1">
      <c r="A24" s="170" t="s">
        <v>59</v>
      </c>
      <c r="B24" s="175" t="s">
        <v>225</v>
      </c>
      <c r="C24" s="175"/>
      <c r="D24" s="175" t="s">
        <v>218</v>
      </c>
      <c r="E24" s="173">
        <v>35.22</v>
      </c>
      <c r="F24" s="173">
        <v>35.22</v>
      </c>
      <c r="G24" s="63"/>
      <c r="H24" s="63"/>
      <c r="I24" s="63"/>
      <c r="J24" s="63"/>
      <c r="K24" s="49"/>
      <c r="L24" s="49"/>
      <c r="M24" s="49"/>
      <c r="N24" s="49"/>
      <c r="IN24"/>
    </row>
    <row r="25" spans="1:248" s="33" customFormat="1" ht="19.5" customHeight="1">
      <c r="A25" s="170" t="s">
        <v>59</v>
      </c>
      <c r="B25" s="175" t="s">
        <v>225</v>
      </c>
      <c r="C25" s="175" t="s">
        <v>220</v>
      </c>
      <c r="D25" s="175" t="s">
        <v>219</v>
      </c>
      <c r="E25" s="173">
        <v>35.22</v>
      </c>
      <c r="F25" s="173">
        <f>33.04+2.18</f>
        <v>35.22</v>
      </c>
      <c r="G25" s="63"/>
      <c r="H25" s="63"/>
      <c r="I25" s="63"/>
      <c r="J25" s="63"/>
      <c r="K25" s="49"/>
      <c r="L25" s="49"/>
      <c r="M25" s="49"/>
      <c r="N25" s="49"/>
      <c r="IN25"/>
    </row>
  </sheetData>
  <sheetProtection/>
  <mergeCells count="15">
    <mergeCell ref="A1:N1"/>
    <mergeCell ref="A4:C4"/>
    <mergeCell ref="E4:N4"/>
    <mergeCell ref="F5:G5"/>
    <mergeCell ref="A5:A6"/>
    <mergeCell ref="B5:B6"/>
    <mergeCell ref="C5:C6"/>
    <mergeCell ref="D4:D6"/>
    <mergeCell ref="J5:J6"/>
    <mergeCell ref="K5:K6"/>
    <mergeCell ref="L5:M5"/>
    <mergeCell ref="E5:E6"/>
    <mergeCell ref="H5:H6"/>
    <mergeCell ref="I5:I6"/>
    <mergeCell ref="N5:N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9"/>
  <sheetViews>
    <sheetView showGridLines="0" showZeros="0" zoomScalePageLayoutView="0" workbookViewId="0" topLeftCell="A1">
      <selection activeCell="Q21" sqref="Q21"/>
    </sheetView>
  </sheetViews>
  <sheetFormatPr defaultColWidth="9.16015625" defaultRowHeight="11.25"/>
  <cols>
    <col min="1" max="1" width="29.16015625" style="33" customWidth="1"/>
    <col min="2" max="2" width="10.83203125" style="33" customWidth="1"/>
    <col min="3" max="3" width="11.5" style="33" bestFit="1" customWidth="1"/>
    <col min="4" max="6" width="14.16015625" style="33" bestFit="1" customWidth="1"/>
    <col min="7" max="7" width="9" style="33" bestFit="1" customWidth="1"/>
    <col min="8" max="8" width="14.16015625" style="33" bestFit="1" customWidth="1"/>
    <col min="9" max="9" width="8.83203125" style="33" customWidth="1"/>
    <col min="10" max="10" width="12.16015625" style="33" customWidth="1"/>
    <col min="11" max="11" width="11.5" style="33" bestFit="1" customWidth="1"/>
    <col min="12" max="13" width="11" style="33" customWidth="1"/>
    <col min="14" max="14" width="13" style="33" customWidth="1"/>
    <col min="15" max="15" width="11.5" style="33" customWidth="1"/>
    <col min="16" max="16384" width="9.16015625" style="33" customWidth="1"/>
  </cols>
  <sheetData>
    <row r="1" spans="1:15" ht="36.75" customHeight="1">
      <c r="A1" s="257" t="s">
        <v>65</v>
      </c>
      <c r="B1" s="257"/>
      <c r="C1" s="257"/>
      <c r="D1" s="257"/>
      <c r="E1" s="257"/>
      <c r="F1" s="257"/>
      <c r="G1" s="257"/>
      <c r="H1" s="257"/>
      <c r="I1" s="257"/>
      <c r="J1" s="257"/>
      <c r="K1" s="257"/>
      <c r="L1" s="257"/>
      <c r="M1" s="257"/>
      <c r="N1" s="257"/>
      <c r="O1" s="257"/>
    </row>
    <row r="2" spans="14:15" ht="15.75" customHeight="1">
      <c r="N2" s="235" t="s">
        <v>66</v>
      </c>
      <c r="O2" s="235"/>
    </row>
    <row r="3" spans="1:15" ht="18" customHeight="1">
      <c r="A3" s="177" t="s">
        <v>195</v>
      </c>
      <c r="B3" s="71"/>
      <c r="C3" s="71"/>
      <c r="D3" s="71"/>
      <c r="E3" s="71"/>
      <c r="F3" s="71"/>
      <c r="G3" s="71"/>
      <c r="H3" s="71"/>
      <c r="I3" s="71"/>
      <c r="J3" s="71"/>
      <c r="K3" s="71"/>
      <c r="N3" s="236" t="s">
        <v>23</v>
      </c>
      <c r="O3" s="236"/>
    </row>
    <row r="4" spans="1:16" s="98" customFormat="1" ht="21" customHeight="1">
      <c r="A4" s="242" t="s">
        <v>36</v>
      </c>
      <c r="B4" s="99" t="s">
        <v>67</v>
      </c>
      <c r="C4" s="100"/>
      <c r="D4" s="100"/>
      <c r="E4" s="100"/>
      <c r="F4" s="100"/>
      <c r="G4" s="100"/>
      <c r="H4" s="100"/>
      <c r="I4" s="103"/>
      <c r="J4" s="103"/>
      <c r="K4" s="99" t="s">
        <v>68</v>
      </c>
      <c r="L4" s="100"/>
      <c r="M4" s="100"/>
      <c r="N4" s="100"/>
      <c r="O4" s="104"/>
      <c r="P4" s="12"/>
    </row>
    <row r="5" spans="1:16" s="98" customFormat="1" ht="12" customHeight="1">
      <c r="A5" s="248"/>
      <c r="B5" s="242" t="s">
        <v>39</v>
      </c>
      <c r="C5" s="237" t="s">
        <v>28</v>
      </c>
      <c r="D5" s="237"/>
      <c r="E5" s="237" t="s">
        <v>168</v>
      </c>
      <c r="F5" s="237" t="s">
        <v>170</v>
      </c>
      <c r="G5" s="237" t="s">
        <v>172</v>
      </c>
      <c r="H5" s="237" t="s">
        <v>69</v>
      </c>
      <c r="I5" s="237" t="s">
        <v>175</v>
      </c>
      <c r="J5" s="237"/>
      <c r="K5" s="233" t="s">
        <v>39</v>
      </c>
      <c r="L5" s="238" t="s">
        <v>40</v>
      </c>
      <c r="M5" s="239"/>
      <c r="N5" s="240"/>
      <c r="O5" s="233" t="s">
        <v>41</v>
      </c>
      <c r="P5" s="12"/>
    </row>
    <row r="6" spans="1:16" s="98" customFormat="1" ht="36">
      <c r="A6" s="243"/>
      <c r="B6" s="243"/>
      <c r="C6" s="56" t="s">
        <v>42</v>
      </c>
      <c r="D6" s="23" t="s">
        <v>43</v>
      </c>
      <c r="E6" s="237"/>
      <c r="F6" s="237"/>
      <c r="G6" s="237"/>
      <c r="H6" s="237"/>
      <c r="I6" s="56" t="s">
        <v>42</v>
      </c>
      <c r="J6" s="56" t="s">
        <v>179</v>
      </c>
      <c r="K6" s="234"/>
      <c r="L6" s="67" t="s">
        <v>44</v>
      </c>
      <c r="M6" s="67" t="s">
        <v>45</v>
      </c>
      <c r="N6" s="67" t="s">
        <v>46</v>
      </c>
      <c r="O6" s="234"/>
      <c r="P6" s="12"/>
    </row>
    <row r="7" spans="1:16" s="95" customFormat="1" ht="27" customHeight="1">
      <c r="A7" s="24" t="s">
        <v>39</v>
      </c>
      <c r="B7" s="180">
        <f aca="true" t="shared" si="0" ref="B7:B13">SUM(C7:H7)</f>
        <v>595.89</v>
      </c>
      <c r="C7" s="181">
        <f>SUM(C8:C14)</f>
        <v>595.89</v>
      </c>
      <c r="D7" s="101">
        <f>SUM(D8:D14)</f>
        <v>0</v>
      </c>
      <c r="E7" s="101">
        <f>SUM(E8:E14)</f>
        <v>0</v>
      </c>
      <c r="F7" s="101"/>
      <c r="G7" s="101"/>
      <c r="H7" s="101"/>
      <c r="I7" s="101"/>
      <c r="J7" s="101"/>
      <c r="K7" s="206">
        <f>SUM(K8:K9)</f>
        <v>595.89</v>
      </c>
      <c r="L7" s="206">
        <f>SUM(L8:L9)</f>
        <v>443.96999999999997</v>
      </c>
      <c r="M7" s="206">
        <f>SUM(M8:M9)</f>
        <v>66.34</v>
      </c>
      <c r="N7" s="206">
        <f>SUM(N8:N9)</f>
        <v>27.88</v>
      </c>
      <c r="O7" s="206">
        <f>SUM(O8:O9)</f>
        <v>57.7</v>
      </c>
      <c r="P7"/>
    </row>
    <row r="8" spans="1:15" ht="27" customHeight="1">
      <c r="A8" s="55" t="s">
        <v>284</v>
      </c>
      <c r="B8" s="167">
        <v>566.03</v>
      </c>
      <c r="C8" s="182">
        <v>566.03</v>
      </c>
      <c r="D8" s="63">
        <v>0</v>
      </c>
      <c r="E8" s="63">
        <v>0</v>
      </c>
      <c r="F8" s="63"/>
      <c r="G8" s="63"/>
      <c r="H8" s="63"/>
      <c r="I8" s="105"/>
      <c r="J8" s="105"/>
      <c r="K8" s="207">
        <v>566.03</v>
      </c>
      <c r="L8" s="207">
        <v>416.15</v>
      </c>
      <c r="M8" s="207">
        <v>64.59</v>
      </c>
      <c r="N8" s="207">
        <v>27.59</v>
      </c>
      <c r="O8" s="207">
        <v>57.7</v>
      </c>
    </row>
    <row r="9" spans="1:15" ht="27" customHeight="1">
      <c r="A9" s="55" t="s">
        <v>286</v>
      </c>
      <c r="B9" s="86">
        <f>SUM(C9:J9)</f>
        <v>29.86</v>
      </c>
      <c r="C9" s="117">
        <v>29.86</v>
      </c>
      <c r="D9" s="45"/>
      <c r="E9" s="45"/>
      <c r="F9" s="45"/>
      <c r="G9" s="45"/>
      <c r="H9" s="45"/>
      <c r="I9" s="45"/>
      <c r="J9" s="45"/>
      <c r="K9" s="86">
        <f>SUM(L9:O9)</f>
        <v>29.86</v>
      </c>
      <c r="L9" s="86">
        <v>27.82</v>
      </c>
      <c r="M9" s="86">
        <v>1.75</v>
      </c>
      <c r="N9" s="86">
        <v>0.29</v>
      </c>
      <c r="O9" s="45"/>
    </row>
    <row r="10" spans="1:15" ht="27" customHeight="1">
      <c r="A10" s="55"/>
      <c r="B10" s="63">
        <f t="shared" si="0"/>
        <v>0</v>
      </c>
      <c r="C10" s="45"/>
      <c r="D10" s="49"/>
      <c r="E10" s="49"/>
      <c r="F10" s="49"/>
      <c r="G10" s="49"/>
      <c r="H10" s="49"/>
      <c r="I10" s="49"/>
      <c r="J10" s="49"/>
      <c r="K10" s="63"/>
      <c r="L10" s="63"/>
      <c r="M10" s="63"/>
      <c r="N10" s="63"/>
      <c r="O10" s="106"/>
    </row>
    <row r="11" spans="1:15" ht="27" customHeight="1">
      <c r="A11" s="68"/>
      <c r="B11" s="63">
        <f t="shared" si="0"/>
        <v>0</v>
      </c>
      <c r="C11" s="45"/>
      <c r="D11" s="49"/>
      <c r="E11" s="49"/>
      <c r="F11" s="49"/>
      <c r="G11" s="49"/>
      <c r="H11" s="49"/>
      <c r="I11" s="49"/>
      <c r="J11" s="49"/>
      <c r="K11" s="63">
        <f>SUM(L11:O11)</f>
        <v>0</v>
      </c>
      <c r="L11" s="63"/>
      <c r="M11" s="63"/>
      <c r="N11" s="63"/>
      <c r="O11" s="106"/>
    </row>
    <row r="12" spans="1:15" ht="27" customHeight="1">
      <c r="A12" s="97"/>
      <c r="B12" s="63">
        <f t="shared" si="0"/>
        <v>0</v>
      </c>
      <c r="C12" s="45"/>
      <c r="D12" s="49"/>
      <c r="E12" s="45"/>
      <c r="F12" s="45"/>
      <c r="G12" s="45"/>
      <c r="H12" s="45"/>
      <c r="I12" s="49"/>
      <c r="J12" s="49"/>
      <c r="K12" s="63">
        <f>SUM(L12:O12)</f>
        <v>0</v>
      </c>
      <c r="L12" s="63"/>
      <c r="M12" s="63"/>
      <c r="N12" s="63"/>
      <c r="O12" s="106"/>
    </row>
    <row r="13" spans="1:15" ht="27" customHeight="1">
      <c r="A13" s="97"/>
      <c r="B13" s="63">
        <f t="shared" si="0"/>
        <v>0</v>
      </c>
      <c r="C13" s="45"/>
      <c r="D13" s="49"/>
      <c r="E13" s="49"/>
      <c r="F13" s="49"/>
      <c r="G13" s="49"/>
      <c r="H13" s="49"/>
      <c r="I13" s="49"/>
      <c r="J13" s="49"/>
      <c r="K13" s="63">
        <f>SUM(L13:O13)</f>
        <v>0</v>
      </c>
      <c r="L13" s="63"/>
      <c r="M13" s="63"/>
      <c r="N13" s="63"/>
      <c r="O13" s="49"/>
    </row>
    <row r="14" spans="1:15" ht="27" customHeight="1">
      <c r="A14" s="55"/>
      <c r="B14" s="63">
        <f>SUM(C14:H14)</f>
        <v>0</v>
      </c>
      <c r="C14" s="49"/>
      <c r="D14" s="49"/>
      <c r="E14" s="49"/>
      <c r="F14" s="49"/>
      <c r="G14" s="49"/>
      <c r="H14" s="49"/>
      <c r="I14" s="49"/>
      <c r="J14" s="49"/>
      <c r="K14" s="63">
        <f>SUM(L14:O14)</f>
        <v>0</v>
      </c>
      <c r="L14" s="63"/>
      <c r="M14" s="63"/>
      <c r="N14" s="63"/>
      <c r="O14" s="49"/>
    </row>
    <row r="15" ht="12">
      <c r="D15" s="47"/>
    </row>
    <row r="19" ht="12">
      <c r="A19" s="47"/>
    </row>
  </sheetData>
  <sheetProtection/>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40"/>
  <sheetViews>
    <sheetView showGridLines="0" showZeros="0" zoomScalePageLayoutView="0" workbookViewId="0" topLeftCell="A1">
      <selection activeCell="P11" sqref="P11"/>
    </sheetView>
  </sheetViews>
  <sheetFormatPr defaultColWidth="9.16015625" defaultRowHeight="11.25"/>
  <cols>
    <col min="1" max="1" width="24.16015625" style="33" customWidth="1"/>
    <col min="2" max="4" width="7.5" style="33" customWidth="1"/>
    <col min="5" max="5" width="38" style="33" customWidth="1"/>
    <col min="6" max="6" width="15.16015625" style="33" customWidth="1"/>
    <col min="7" max="10" width="14.83203125" style="33" customWidth="1"/>
    <col min="11" max="16384" width="9.16015625" style="33" customWidth="1"/>
  </cols>
  <sheetData>
    <row r="1" spans="1:10" ht="33" customHeight="1">
      <c r="A1" s="257" t="s">
        <v>70</v>
      </c>
      <c r="B1" s="257"/>
      <c r="C1" s="257"/>
      <c r="D1" s="257"/>
      <c r="E1" s="257"/>
      <c r="F1" s="257"/>
      <c r="G1" s="257"/>
      <c r="H1" s="257"/>
      <c r="I1" s="257"/>
      <c r="J1" s="257"/>
    </row>
    <row r="2" spans="9:10" ht="15.75" customHeight="1">
      <c r="I2" s="235" t="s">
        <v>71</v>
      </c>
      <c r="J2" s="235"/>
    </row>
    <row r="3" spans="1:10" ht="18" customHeight="1">
      <c r="A3" s="185" t="s">
        <v>226</v>
      </c>
      <c r="B3" s="71"/>
      <c r="C3" s="71"/>
      <c r="D3" s="71"/>
      <c r="E3" s="71"/>
      <c r="F3" s="71"/>
      <c r="G3" s="71"/>
      <c r="H3" s="71"/>
      <c r="I3" s="236" t="s">
        <v>23</v>
      </c>
      <c r="J3" s="236"/>
    </row>
    <row r="4" spans="1:10" s="32" customFormat="1" ht="18" customHeight="1">
      <c r="A4" s="254" t="s">
        <v>36</v>
      </c>
      <c r="B4" s="246" t="s">
        <v>49</v>
      </c>
      <c r="C4" s="246"/>
      <c r="D4" s="246"/>
      <c r="E4" s="251" t="s">
        <v>50</v>
      </c>
      <c r="F4" s="258" t="s">
        <v>72</v>
      </c>
      <c r="G4" s="259"/>
      <c r="H4" s="259"/>
      <c r="I4" s="259"/>
      <c r="J4" s="260"/>
    </row>
    <row r="5" spans="1:10" s="32" customFormat="1" ht="12">
      <c r="A5" s="261"/>
      <c r="B5" s="254" t="s">
        <v>51</v>
      </c>
      <c r="C5" s="254" t="s">
        <v>52</v>
      </c>
      <c r="D5" s="254" t="s">
        <v>53</v>
      </c>
      <c r="E5" s="252"/>
      <c r="F5" s="233" t="s">
        <v>39</v>
      </c>
      <c r="G5" s="238" t="s">
        <v>40</v>
      </c>
      <c r="H5" s="239"/>
      <c r="I5" s="240"/>
      <c r="J5" s="233" t="s">
        <v>41</v>
      </c>
    </row>
    <row r="6" spans="1:12" s="32" customFormat="1" ht="24">
      <c r="A6" s="255"/>
      <c r="B6" s="255"/>
      <c r="C6" s="255"/>
      <c r="D6" s="255"/>
      <c r="E6" s="253"/>
      <c r="F6" s="234"/>
      <c r="G6" s="67" t="s">
        <v>44</v>
      </c>
      <c r="H6" s="67" t="s">
        <v>45</v>
      </c>
      <c r="I6" s="67" t="s">
        <v>46</v>
      </c>
      <c r="J6" s="234"/>
      <c r="K6" s="39"/>
      <c r="L6" s="39"/>
    </row>
    <row r="7" spans="1:12" s="32" customFormat="1" ht="23.25" customHeight="1">
      <c r="A7" s="96" t="s">
        <v>39</v>
      </c>
      <c r="B7" s="66"/>
      <c r="C7" s="66"/>
      <c r="D7" s="66"/>
      <c r="E7" s="92"/>
      <c r="F7" s="214">
        <f>F9+F15+F20+F24+F28+F31+F35+F38</f>
        <v>595.8899999999999</v>
      </c>
      <c r="G7" s="215">
        <f>SUM(G9:G40)</f>
        <v>443.97</v>
      </c>
      <c r="H7" s="215">
        <f>SUM(H9:H40)</f>
        <v>66.34</v>
      </c>
      <c r="I7" s="215">
        <f>SUM(I9:I40)</f>
        <v>27.88</v>
      </c>
      <c r="J7" s="215">
        <f>SUM(J9:J40)</f>
        <v>57.7</v>
      </c>
      <c r="K7" s="39"/>
      <c r="L7" s="39"/>
    </row>
    <row r="8" spans="1:12" s="32" customFormat="1" ht="17.25" customHeight="1">
      <c r="A8" s="55" t="s">
        <v>288</v>
      </c>
      <c r="B8" s="66"/>
      <c r="C8" s="66"/>
      <c r="D8" s="66"/>
      <c r="E8" s="92"/>
      <c r="F8" s="67"/>
      <c r="G8" s="67"/>
      <c r="H8" s="67"/>
      <c r="I8" s="67"/>
      <c r="J8" s="67"/>
      <c r="K8" s="39"/>
      <c r="L8" s="39"/>
    </row>
    <row r="9" spans="1:10" ht="18" customHeight="1">
      <c r="A9" s="55"/>
      <c r="B9" s="170" t="s">
        <v>196</v>
      </c>
      <c r="C9" s="161"/>
      <c r="D9" s="161"/>
      <c r="E9" s="171" t="s">
        <v>197</v>
      </c>
      <c r="F9" s="172">
        <f>F10+F12</f>
        <v>419.01000000000005</v>
      </c>
      <c r="G9" s="63"/>
      <c r="H9" s="63"/>
      <c r="I9" s="63"/>
      <c r="J9" s="63"/>
    </row>
    <row r="10" spans="1:10" ht="18" customHeight="1">
      <c r="A10" s="179"/>
      <c r="B10" s="170" t="s">
        <v>196</v>
      </c>
      <c r="C10" s="170" t="s">
        <v>60</v>
      </c>
      <c r="D10" s="170"/>
      <c r="E10" s="171" t="s">
        <v>198</v>
      </c>
      <c r="F10" s="172">
        <v>295.41</v>
      </c>
      <c r="G10" s="63"/>
      <c r="H10" s="63"/>
      <c r="I10" s="63"/>
      <c r="J10" s="63"/>
    </row>
    <row r="11" spans="1:10" ht="18" customHeight="1">
      <c r="A11" s="179"/>
      <c r="B11" s="170" t="s">
        <v>196</v>
      </c>
      <c r="C11" s="170" t="s">
        <v>220</v>
      </c>
      <c r="D11" s="170" t="s">
        <v>60</v>
      </c>
      <c r="E11" s="171" t="s">
        <v>200</v>
      </c>
      <c r="F11" s="172">
        <v>295.41</v>
      </c>
      <c r="G11" s="178">
        <f>136.53+11.38+83.75+9.07</f>
        <v>240.73</v>
      </c>
      <c r="H11" s="167">
        <f>19.8+4.6+30.23</f>
        <v>54.629999999999995</v>
      </c>
      <c r="I11" s="168">
        <v>0.05</v>
      </c>
      <c r="J11" s="63"/>
    </row>
    <row r="12" spans="1:10" ht="18" customHeight="1">
      <c r="A12" s="179"/>
      <c r="B12" s="170" t="s">
        <v>196</v>
      </c>
      <c r="C12" s="170" t="s">
        <v>94</v>
      </c>
      <c r="D12" s="170"/>
      <c r="E12" s="171" t="s">
        <v>201</v>
      </c>
      <c r="F12" s="172">
        <f>F13+F14</f>
        <v>123.60000000000001</v>
      </c>
      <c r="G12" s="63"/>
      <c r="H12" s="63"/>
      <c r="I12" s="63"/>
      <c r="J12" s="63"/>
    </row>
    <row r="13" spans="1:10" ht="18" customHeight="1">
      <c r="A13" s="179"/>
      <c r="B13" s="170" t="s">
        <v>196</v>
      </c>
      <c r="C13" s="170" t="s">
        <v>221</v>
      </c>
      <c r="D13" s="170" t="s">
        <v>220</v>
      </c>
      <c r="E13" s="170" t="s">
        <v>203</v>
      </c>
      <c r="F13" s="173">
        <v>65.9</v>
      </c>
      <c r="G13" s="178">
        <f>0.68+34.73+2.89+20.26+2.38</f>
        <v>60.940000000000005</v>
      </c>
      <c r="H13" s="167">
        <v>4.95</v>
      </c>
      <c r="I13" s="167">
        <v>0.01</v>
      </c>
      <c r="J13" s="63"/>
    </row>
    <row r="14" spans="1:10" ht="18" customHeight="1">
      <c r="A14" s="179"/>
      <c r="B14" s="170" t="s">
        <v>196</v>
      </c>
      <c r="C14" s="170" t="s">
        <v>94</v>
      </c>
      <c r="D14" s="170" t="s">
        <v>57</v>
      </c>
      <c r="E14" s="170" t="s">
        <v>204</v>
      </c>
      <c r="F14" s="173">
        <v>57.7</v>
      </c>
      <c r="G14" s="63"/>
      <c r="H14" s="63"/>
      <c r="I14" s="63"/>
      <c r="J14" s="173">
        <v>57.7</v>
      </c>
    </row>
    <row r="15" spans="1:10" ht="18" customHeight="1">
      <c r="A15" s="179"/>
      <c r="B15" s="170" t="s">
        <v>222</v>
      </c>
      <c r="C15" s="174"/>
      <c r="D15" s="174"/>
      <c r="E15" s="171" t="s">
        <v>206</v>
      </c>
      <c r="F15" s="173">
        <v>87.6</v>
      </c>
      <c r="G15" s="63"/>
      <c r="H15" s="63"/>
      <c r="I15" s="63"/>
      <c r="J15" s="63"/>
    </row>
    <row r="16" spans="1:10" ht="18" customHeight="1">
      <c r="A16" s="179"/>
      <c r="B16" s="170" t="s">
        <v>222</v>
      </c>
      <c r="C16" s="175" t="s">
        <v>223</v>
      </c>
      <c r="D16" s="175"/>
      <c r="E16" s="171" t="s">
        <v>208</v>
      </c>
      <c r="F16" s="173">
        <f>F17+F18+F19</f>
        <v>87.6</v>
      </c>
      <c r="G16" s="63"/>
      <c r="H16" s="63"/>
      <c r="I16" s="63"/>
      <c r="J16" s="63"/>
    </row>
    <row r="17" spans="1:10" ht="18" customHeight="1">
      <c r="A17" s="179"/>
      <c r="B17" s="170" t="s">
        <v>222</v>
      </c>
      <c r="C17" s="175" t="s">
        <v>223</v>
      </c>
      <c r="D17" s="175" t="s">
        <v>220</v>
      </c>
      <c r="E17" s="171" t="s">
        <v>209</v>
      </c>
      <c r="F17" s="173">
        <v>27.9</v>
      </c>
      <c r="G17" s="63"/>
      <c r="H17" s="167">
        <v>3.5</v>
      </c>
      <c r="I17" s="178">
        <f>18.02+6.38</f>
        <v>24.4</v>
      </c>
      <c r="J17" s="63"/>
    </row>
    <row r="18" spans="1:10" ht="18" customHeight="1">
      <c r="A18" s="179"/>
      <c r="B18" s="170" t="s">
        <v>222</v>
      </c>
      <c r="C18" s="175" t="s">
        <v>223</v>
      </c>
      <c r="D18" s="175" t="s">
        <v>57</v>
      </c>
      <c r="E18" s="171" t="s">
        <v>210</v>
      </c>
      <c r="F18" s="173">
        <v>4.64</v>
      </c>
      <c r="G18" s="63"/>
      <c r="H18" s="167">
        <v>1.51</v>
      </c>
      <c r="I18" s="167">
        <v>3.13</v>
      </c>
      <c r="J18" s="63"/>
    </row>
    <row r="19" spans="1:10" ht="18" customHeight="1">
      <c r="A19" s="179"/>
      <c r="B19" s="170" t="s">
        <v>222</v>
      </c>
      <c r="C19" s="175" t="s">
        <v>223</v>
      </c>
      <c r="D19" s="175" t="s">
        <v>56</v>
      </c>
      <c r="E19" s="171" t="s">
        <v>189</v>
      </c>
      <c r="F19" s="173">
        <v>55.06</v>
      </c>
      <c r="G19" s="167">
        <v>55.06</v>
      </c>
      <c r="H19" s="63"/>
      <c r="I19" s="63"/>
      <c r="J19" s="63"/>
    </row>
    <row r="20" spans="1:10" ht="18" customHeight="1">
      <c r="A20" s="179"/>
      <c r="B20" s="170" t="s">
        <v>224</v>
      </c>
      <c r="C20" s="175"/>
      <c r="D20" s="175"/>
      <c r="E20" s="171" t="s">
        <v>212</v>
      </c>
      <c r="F20" s="176">
        <v>26.38</v>
      </c>
      <c r="G20" s="63"/>
      <c r="H20" s="63"/>
      <c r="I20" s="63"/>
      <c r="J20" s="63"/>
    </row>
    <row r="21" spans="1:10" ht="18" customHeight="1">
      <c r="A21" s="179"/>
      <c r="B21" s="170" t="s">
        <v>224</v>
      </c>
      <c r="C21" s="164" t="s">
        <v>281</v>
      </c>
      <c r="D21" s="175"/>
      <c r="E21" s="175" t="s">
        <v>213</v>
      </c>
      <c r="F21" s="176">
        <f>F22+F23</f>
        <v>26.38</v>
      </c>
      <c r="G21" s="63"/>
      <c r="H21" s="63"/>
      <c r="I21" s="63"/>
      <c r="J21" s="63"/>
    </row>
    <row r="22" spans="1:10" ht="18" customHeight="1">
      <c r="A22" s="179"/>
      <c r="B22" s="170" t="s">
        <v>224</v>
      </c>
      <c r="C22" s="175" t="s">
        <v>58</v>
      </c>
      <c r="D22" s="175" t="s">
        <v>220</v>
      </c>
      <c r="E22" s="175" t="s">
        <v>214</v>
      </c>
      <c r="F22" s="173">
        <v>21.99</v>
      </c>
      <c r="G22" s="158">
        <v>21.99</v>
      </c>
      <c r="H22" s="63"/>
      <c r="I22" s="63"/>
      <c r="J22" s="63"/>
    </row>
    <row r="23" spans="1:10" ht="18" customHeight="1">
      <c r="A23" s="179"/>
      <c r="B23" s="170" t="s">
        <v>224</v>
      </c>
      <c r="C23" s="175" t="s">
        <v>58</v>
      </c>
      <c r="D23" s="175" t="s">
        <v>225</v>
      </c>
      <c r="E23" s="175" t="s">
        <v>216</v>
      </c>
      <c r="F23" s="173">
        <v>4.39</v>
      </c>
      <c r="G23" s="158">
        <v>4.39</v>
      </c>
      <c r="H23" s="63"/>
      <c r="I23" s="63"/>
      <c r="J23" s="63"/>
    </row>
    <row r="24" spans="1:10" ht="18" customHeight="1">
      <c r="A24" s="179"/>
      <c r="B24" s="170" t="s">
        <v>59</v>
      </c>
      <c r="C24" s="175"/>
      <c r="D24" s="175"/>
      <c r="E24" s="175" t="s">
        <v>217</v>
      </c>
      <c r="F24" s="173">
        <v>33.04</v>
      </c>
      <c r="G24" s="63"/>
      <c r="H24" s="63"/>
      <c r="I24" s="63"/>
      <c r="J24" s="63"/>
    </row>
    <row r="25" spans="1:10" ht="18" customHeight="1">
      <c r="A25" s="179"/>
      <c r="B25" s="170" t="s">
        <v>59</v>
      </c>
      <c r="C25" s="175" t="s">
        <v>225</v>
      </c>
      <c r="D25" s="175"/>
      <c r="E25" s="175" t="s">
        <v>218</v>
      </c>
      <c r="F25" s="173">
        <v>33.04</v>
      </c>
      <c r="G25" s="63"/>
      <c r="H25" s="63"/>
      <c r="I25" s="63"/>
      <c r="J25" s="63"/>
    </row>
    <row r="26" spans="1:10" ht="18" customHeight="1">
      <c r="A26" s="179"/>
      <c r="B26" s="170" t="s">
        <v>59</v>
      </c>
      <c r="C26" s="175" t="s">
        <v>225</v>
      </c>
      <c r="D26" s="175" t="s">
        <v>220</v>
      </c>
      <c r="E26" s="175" t="s">
        <v>219</v>
      </c>
      <c r="F26" s="173">
        <v>33.04</v>
      </c>
      <c r="G26" s="173">
        <v>33.04</v>
      </c>
      <c r="H26" s="63"/>
      <c r="I26" s="63"/>
      <c r="J26" s="63"/>
    </row>
    <row r="27" spans="1:10" ht="18" customHeight="1">
      <c r="A27" s="55" t="s">
        <v>286</v>
      </c>
      <c r="B27" s="30"/>
      <c r="C27" s="30"/>
      <c r="D27" s="30"/>
      <c r="E27" s="54"/>
      <c r="F27" s="63">
        <f>SUM(G27:J27)</f>
        <v>0</v>
      </c>
      <c r="G27" s="63"/>
      <c r="H27" s="63"/>
      <c r="I27" s="63"/>
      <c r="J27" s="63"/>
    </row>
    <row r="28" spans="1:10" ht="18" customHeight="1">
      <c r="A28" s="55"/>
      <c r="B28" s="208" t="s">
        <v>196</v>
      </c>
      <c r="C28" s="161"/>
      <c r="D28" s="161"/>
      <c r="E28" s="209" t="s">
        <v>197</v>
      </c>
      <c r="F28" s="210">
        <v>21.8</v>
      </c>
      <c r="G28" s="207"/>
      <c r="H28" s="207"/>
      <c r="I28" s="207"/>
      <c r="J28" s="63"/>
    </row>
    <row r="29" spans="1:10" ht="18" customHeight="1">
      <c r="A29" s="55"/>
      <c r="B29" s="208" t="s">
        <v>196</v>
      </c>
      <c r="C29" s="208" t="s">
        <v>94</v>
      </c>
      <c r="D29" s="208"/>
      <c r="E29" s="209" t="s">
        <v>201</v>
      </c>
      <c r="F29" s="210">
        <v>21.8</v>
      </c>
      <c r="G29" s="207"/>
      <c r="H29" s="207"/>
      <c r="I29" s="168"/>
      <c r="J29" s="63"/>
    </row>
    <row r="30" spans="1:10" ht="18" customHeight="1">
      <c r="A30" s="55"/>
      <c r="B30" s="208" t="s">
        <v>196</v>
      </c>
      <c r="C30" s="208" t="s">
        <v>290</v>
      </c>
      <c r="D30" s="208" t="s">
        <v>291</v>
      </c>
      <c r="E30" s="208" t="s">
        <v>203</v>
      </c>
      <c r="F30" s="211">
        <v>21.8</v>
      </c>
      <c r="G30" s="207">
        <f>19.42+0.72</f>
        <v>20.14</v>
      </c>
      <c r="H30" s="207">
        <v>1.65</v>
      </c>
      <c r="I30" s="207">
        <v>0.01</v>
      </c>
      <c r="J30" s="63"/>
    </row>
    <row r="31" spans="1:10" ht="18" customHeight="1">
      <c r="A31" s="55"/>
      <c r="B31" s="208" t="s">
        <v>292</v>
      </c>
      <c r="C31" s="212"/>
      <c r="D31" s="212"/>
      <c r="E31" s="209" t="s">
        <v>206</v>
      </c>
      <c r="F31" s="211">
        <v>4.01</v>
      </c>
      <c r="G31" s="207"/>
      <c r="H31" s="207"/>
      <c r="I31" s="168"/>
      <c r="J31" s="63"/>
    </row>
    <row r="32" spans="1:10" ht="18" customHeight="1">
      <c r="A32" s="97"/>
      <c r="B32" s="208" t="s">
        <v>292</v>
      </c>
      <c r="C32" s="213" t="s">
        <v>293</v>
      </c>
      <c r="D32" s="213"/>
      <c r="E32" s="209" t="s">
        <v>208</v>
      </c>
      <c r="F32" s="211">
        <f>F33+F34</f>
        <v>4.01</v>
      </c>
      <c r="G32" s="207"/>
      <c r="H32" s="207"/>
      <c r="I32" s="207"/>
      <c r="J32" s="63"/>
    </row>
    <row r="33" spans="1:10" ht="18" customHeight="1">
      <c r="A33" s="97"/>
      <c r="B33" s="208" t="s">
        <v>292</v>
      </c>
      <c r="C33" s="213" t="s">
        <v>293</v>
      </c>
      <c r="D33" s="213" t="s">
        <v>57</v>
      </c>
      <c r="E33" s="209" t="s">
        <v>210</v>
      </c>
      <c r="F33" s="211">
        <v>0.38</v>
      </c>
      <c r="G33" s="207"/>
      <c r="H33" s="207">
        <v>0.1</v>
      </c>
      <c r="I33" s="207">
        <v>0.28</v>
      </c>
      <c r="J33" s="63"/>
    </row>
    <row r="34" spans="1:10" ht="18" customHeight="1">
      <c r="A34" s="97"/>
      <c r="B34" s="208" t="s">
        <v>292</v>
      </c>
      <c r="C34" s="213" t="s">
        <v>293</v>
      </c>
      <c r="D34" s="213" t="s">
        <v>56</v>
      </c>
      <c r="E34" s="209" t="s">
        <v>189</v>
      </c>
      <c r="F34" s="211">
        <v>3.63</v>
      </c>
      <c r="G34" s="207">
        <v>3.63</v>
      </c>
      <c r="H34" s="207"/>
      <c r="I34" s="207"/>
      <c r="J34" s="63"/>
    </row>
    <row r="35" spans="1:10" ht="18" customHeight="1">
      <c r="A35" s="97"/>
      <c r="B35" s="208" t="s">
        <v>294</v>
      </c>
      <c r="C35" s="213"/>
      <c r="D35" s="213"/>
      <c r="E35" s="209" t="s">
        <v>212</v>
      </c>
      <c r="F35" s="211">
        <v>1.87</v>
      </c>
      <c r="G35" s="207"/>
      <c r="H35" s="207"/>
      <c r="I35" s="207"/>
      <c r="J35" s="63"/>
    </row>
    <row r="36" spans="1:10" ht="18" customHeight="1">
      <c r="A36" s="97"/>
      <c r="B36" s="208" t="s">
        <v>294</v>
      </c>
      <c r="C36" s="213" t="s">
        <v>295</v>
      </c>
      <c r="D36" s="213"/>
      <c r="E36" s="209" t="s">
        <v>213</v>
      </c>
      <c r="F36" s="211">
        <v>1.87</v>
      </c>
      <c r="G36" s="207"/>
      <c r="H36" s="207"/>
      <c r="I36" s="207"/>
      <c r="J36" s="63"/>
    </row>
    <row r="37" spans="1:10" ht="18" customHeight="1">
      <c r="A37" s="97"/>
      <c r="B37" s="208" t="s">
        <v>294</v>
      </c>
      <c r="C37" s="213" t="s">
        <v>58</v>
      </c>
      <c r="D37" s="213" t="s">
        <v>296</v>
      </c>
      <c r="E37" s="209" t="s">
        <v>216</v>
      </c>
      <c r="F37" s="211">
        <v>1.87</v>
      </c>
      <c r="G37" s="207">
        <v>1.87</v>
      </c>
      <c r="H37" s="207"/>
      <c r="I37" s="207"/>
      <c r="J37" s="63"/>
    </row>
    <row r="38" spans="1:10" ht="18" customHeight="1">
      <c r="A38" s="97"/>
      <c r="B38" s="208" t="s">
        <v>59</v>
      </c>
      <c r="C38" s="213"/>
      <c r="D38" s="213"/>
      <c r="E38" s="209" t="s">
        <v>217</v>
      </c>
      <c r="F38" s="211">
        <v>2.18</v>
      </c>
      <c r="G38" s="207"/>
      <c r="H38" s="207"/>
      <c r="I38" s="207"/>
      <c r="J38" s="63"/>
    </row>
    <row r="39" spans="1:10" ht="18" customHeight="1">
      <c r="A39" s="97"/>
      <c r="B39" s="208" t="s">
        <v>59</v>
      </c>
      <c r="C39" s="213" t="s">
        <v>296</v>
      </c>
      <c r="D39" s="213"/>
      <c r="E39" s="209" t="s">
        <v>218</v>
      </c>
      <c r="F39" s="211">
        <v>2.18</v>
      </c>
      <c r="G39" s="207"/>
      <c r="H39" s="207"/>
      <c r="I39" s="207"/>
      <c r="J39" s="63"/>
    </row>
    <row r="40" spans="1:10" ht="18" customHeight="1">
      <c r="A40" s="97"/>
      <c r="B40" s="208" t="s">
        <v>59</v>
      </c>
      <c r="C40" s="213" t="s">
        <v>296</v>
      </c>
      <c r="D40" s="213" t="s">
        <v>291</v>
      </c>
      <c r="E40" s="209" t="s">
        <v>219</v>
      </c>
      <c r="F40" s="211">
        <v>2.18</v>
      </c>
      <c r="G40" s="207">
        <v>2.18</v>
      </c>
      <c r="H40" s="207"/>
      <c r="I40" s="207"/>
      <c r="J40" s="63"/>
    </row>
  </sheetData>
  <sheetProtection/>
  <mergeCells count="13">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39"/>
  <sheetViews>
    <sheetView showGridLines="0" showZeros="0" zoomScalePageLayoutView="0" workbookViewId="0" topLeftCell="A19">
      <selection activeCell="R25" sqref="R25"/>
    </sheetView>
  </sheetViews>
  <sheetFormatPr defaultColWidth="9.16015625" defaultRowHeight="11.25"/>
  <cols>
    <col min="1" max="1" width="25.66015625" style="33" customWidth="1"/>
    <col min="2" max="4" width="7.5" style="33" customWidth="1"/>
    <col min="5" max="5" width="38.33203125" style="33" customWidth="1"/>
    <col min="6" max="6" width="18.16015625" style="33" customWidth="1"/>
    <col min="7" max="7" width="10.66015625" style="33" customWidth="1"/>
    <col min="8" max="8" width="12.16015625" style="33" customWidth="1"/>
    <col min="9" max="10" width="14.83203125" style="33" customWidth="1"/>
    <col min="11" max="16384" width="9.16015625" style="33" customWidth="1"/>
  </cols>
  <sheetData>
    <row r="1" spans="1:13" ht="31.5" customHeight="1">
      <c r="A1" s="257" t="s">
        <v>73</v>
      </c>
      <c r="B1" s="257"/>
      <c r="C1" s="257"/>
      <c r="D1" s="257"/>
      <c r="E1" s="257"/>
      <c r="F1" s="257"/>
      <c r="G1" s="257"/>
      <c r="H1" s="257"/>
      <c r="I1" s="257"/>
      <c r="J1" s="257"/>
      <c r="K1" s="257"/>
      <c r="L1" s="257"/>
      <c r="M1" s="257"/>
    </row>
    <row r="2" spans="12:13" ht="15.75" customHeight="1">
      <c r="L2" s="235" t="s">
        <v>74</v>
      </c>
      <c r="M2" s="235"/>
    </row>
    <row r="3" spans="1:13" ht="18" customHeight="1">
      <c r="A3" s="186" t="s">
        <v>226</v>
      </c>
      <c r="B3" s="90"/>
      <c r="C3" s="90"/>
      <c r="D3" s="90"/>
      <c r="E3" s="90"/>
      <c r="F3" s="90"/>
      <c r="G3" s="90"/>
      <c r="H3" s="90"/>
      <c r="L3" s="262" t="s">
        <v>23</v>
      </c>
      <c r="M3" s="262"/>
    </row>
    <row r="4" spans="1:13" s="32" customFormat="1" ht="21.75" customHeight="1">
      <c r="A4" s="246" t="s">
        <v>36</v>
      </c>
      <c r="B4" s="246" t="s">
        <v>49</v>
      </c>
      <c r="C4" s="246"/>
      <c r="D4" s="246"/>
      <c r="E4" s="256" t="s">
        <v>50</v>
      </c>
      <c r="F4" s="256" t="s">
        <v>72</v>
      </c>
      <c r="G4" s="256"/>
      <c r="H4" s="256"/>
      <c r="I4" s="256"/>
      <c r="J4" s="256"/>
      <c r="K4" s="256"/>
      <c r="L4" s="256"/>
      <c r="M4" s="256"/>
    </row>
    <row r="5" spans="1:13" s="32" customFormat="1" ht="36">
      <c r="A5" s="246"/>
      <c r="B5" s="41" t="s">
        <v>51</v>
      </c>
      <c r="C5" s="41" t="s">
        <v>52</v>
      </c>
      <c r="D5" s="40" t="s">
        <v>53</v>
      </c>
      <c r="E5" s="256"/>
      <c r="F5" s="40" t="s">
        <v>39</v>
      </c>
      <c r="G5" s="23" t="s">
        <v>75</v>
      </c>
      <c r="H5" s="23" t="s">
        <v>76</v>
      </c>
      <c r="I5" s="23" t="s">
        <v>77</v>
      </c>
      <c r="J5" s="23" t="s">
        <v>78</v>
      </c>
      <c r="K5" s="23" t="s">
        <v>79</v>
      </c>
      <c r="L5" s="23" t="s">
        <v>80</v>
      </c>
      <c r="M5" s="23" t="s">
        <v>81</v>
      </c>
    </row>
    <row r="6" spans="1:13" s="32" customFormat="1" ht="22.5" customHeight="1">
      <c r="A6" s="72"/>
      <c r="B6" s="73"/>
      <c r="C6" s="73"/>
      <c r="D6" s="73"/>
      <c r="E6" s="74" t="s">
        <v>39</v>
      </c>
      <c r="F6" s="183">
        <f>F8+F14+F19+F23+F27+F30+F34+F37</f>
        <v>595.8899999999999</v>
      </c>
      <c r="G6" s="183">
        <f>SUM(G8:G39)</f>
        <v>443.97</v>
      </c>
      <c r="H6" s="183">
        <f>SUM(H8:H39)</f>
        <v>124.04</v>
      </c>
      <c r="I6" s="183">
        <f>SUM(I8:I39)</f>
        <v>27.88</v>
      </c>
      <c r="J6" s="75">
        <f>SUM(J8:J32)</f>
        <v>0</v>
      </c>
      <c r="K6" s="77"/>
      <c r="L6" s="77"/>
      <c r="M6" s="78"/>
    </row>
    <row r="7" spans="1:13" s="32" customFormat="1" ht="22.5" customHeight="1">
      <c r="A7" s="55" t="s">
        <v>288</v>
      </c>
      <c r="B7" s="73"/>
      <c r="C7" s="73"/>
      <c r="D7" s="73"/>
      <c r="E7" s="74"/>
      <c r="F7" s="183"/>
      <c r="G7" s="183"/>
      <c r="H7" s="183"/>
      <c r="I7" s="183"/>
      <c r="J7" s="75"/>
      <c r="K7" s="77"/>
      <c r="L7" s="77"/>
      <c r="M7" s="78"/>
    </row>
    <row r="8" spans="1:13" ht="22.5" customHeight="1">
      <c r="A8" s="55"/>
      <c r="B8" s="170" t="s">
        <v>196</v>
      </c>
      <c r="C8" s="161"/>
      <c r="D8" s="161"/>
      <c r="E8" s="171" t="s">
        <v>197</v>
      </c>
      <c r="F8" s="172">
        <f>F9+F11</f>
        <v>419.01000000000005</v>
      </c>
      <c r="G8" s="63"/>
      <c r="H8" s="63"/>
      <c r="I8" s="63"/>
      <c r="J8" s="63"/>
      <c r="K8" s="49"/>
      <c r="L8" s="49"/>
      <c r="M8" s="49"/>
    </row>
    <row r="9" spans="1:13" ht="22.5" customHeight="1">
      <c r="A9" s="55"/>
      <c r="B9" s="170" t="s">
        <v>196</v>
      </c>
      <c r="C9" s="170" t="s">
        <v>60</v>
      </c>
      <c r="D9" s="170"/>
      <c r="E9" s="171" t="s">
        <v>198</v>
      </c>
      <c r="F9" s="172">
        <v>295.41</v>
      </c>
      <c r="G9" s="63"/>
      <c r="H9" s="63"/>
      <c r="I9" s="63"/>
      <c r="J9" s="63"/>
      <c r="K9" s="49"/>
      <c r="L9" s="49"/>
      <c r="M9" s="49"/>
    </row>
    <row r="10" spans="1:13" ht="22.5" customHeight="1">
      <c r="A10" s="55"/>
      <c r="B10" s="170" t="s">
        <v>196</v>
      </c>
      <c r="C10" s="170" t="s">
        <v>220</v>
      </c>
      <c r="D10" s="170" t="s">
        <v>60</v>
      </c>
      <c r="E10" s="171" t="s">
        <v>200</v>
      </c>
      <c r="F10" s="172">
        <v>295.41</v>
      </c>
      <c r="G10" s="178">
        <f>136.53+11.38+83.75+9.07</f>
        <v>240.73</v>
      </c>
      <c r="H10" s="167">
        <f>19.8+4.6+30.23</f>
        <v>54.629999999999995</v>
      </c>
      <c r="I10" s="168">
        <v>0.05</v>
      </c>
      <c r="J10" s="63"/>
      <c r="K10" s="49"/>
      <c r="L10" s="49"/>
      <c r="M10" s="49"/>
    </row>
    <row r="11" spans="1:13" ht="22.5" customHeight="1">
      <c r="A11" s="55"/>
      <c r="B11" s="170" t="s">
        <v>196</v>
      </c>
      <c r="C11" s="170" t="s">
        <v>94</v>
      </c>
      <c r="D11" s="170"/>
      <c r="E11" s="171" t="s">
        <v>201</v>
      </c>
      <c r="F11" s="172">
        <f>F12+F13</f>
        <v>123.60000000000001</v>
      </c>
      <c r="G11" s="63"/>
      <c r="H11" s="63"/>
      <c r="I11" s="63"/>
      <c r="J11" s="63"/>
      <c r="K11" s="49"/>
      <c r="L11" s="49"/>
      <c r="M11" s="49"/>
    </row>
    <row r="12" spans="1:13" ht="22.5" customHeight="1">
      <c r="A12" s="55"/>
      <c r="B12" s="170" t="s">
        <v>196</v>
      </c>
      <c r="C12" s="170" t="s">
        <v>221</v>
      </c>
      <c r="D12" s="170" t="s">
        <v>220</v>
      </c>
      <c r="E12" s="170" t="s">
        <v>203</v>
      </c>
      <c r="F12" s="173">
        <v>65.9</v>
      </c>
      <c r="G12" s="178">
        <f>0.68+34.73+2.89+20.26+2.38</f>
        <v>60.940000000000005</v>
      </c>
      <c r="H12" s="167">
        <v>4.95</v>
      </c>
      <c r="I12" s="167">
        <v>0.01</v>
      </c>
      <c r="J12" s="63"/>
      <c r="K12" s="49"/>
      <c r="L12" s="49"/>
      <c r="M12" s="49"/>
    </row>
    <row r="13" spans="1:13" ht="22.5" customHeight="1">
      <c r="A13" s="55"/>
      <c r="B13" s="170" t="s">
        <v>196</v>
      </c>
      <c r="C13" s="170" t="s">
        <v>94</v>
      </c>
      <c r="D13" s="170" t="s">
        <v>57</v>
      </c>
      <c r="E13" s="170" t="s">
        <v>204</v>
      </c>
      <c r="F13" s="173">
        <v>57.7</v>
      </c>
      <c r="G13" s="63"/>
      <c r="H13" s="173">
        <v>57.7</v>
      </c>
      <c r="I13" s="63"/>
      <c r="J13" s="173"/>
      <c r="K13" s="49"/>
      <c r="L13" s="49"/>
      <c r="M13" s="49"/>
    </row>
    <row r="14" spans="1:13" ht="22.5" customHeight="1">
      <c r="A14" s="55"/>
      <c r="B14" s="170" t="s">
        <v>222</v>
      </c>
      <c r="C14" s="174"/>
      <c r="D14" s="174"/>
      <c r="E14" s="171" t="s">
        <v>206</v>
      </c>
      <c r="F14" s="173">
        <v>87.6</v>
      </c>
      <c r="G14" s="63"/>
      <c r="H14" s="63"/>
      <c r="I14" s="63"/>
      <c r="J14" s="63"/>
      <c r="K14" s="49"/>
      <c r="L14" s="49"/>
      <c r="M14" s="49"/>
    </row>
    <row r="15" spans="1:13" ht="22.5" customHeight="1">
      <c r="A15" s="55"/>
      <c r="B15" s="170" t="s">
        <v>222</v>
      </c>
      <c r="C15" s="175" t="s">
        <v>223</v>
      </c>
      <c r="D15" s="175"/>
      <c r="E15" s="171" t="s">
        <v>208</v>
      </c>
      <c r="F15" s="173">
        <f>F16+F17+F18</f>
        <v>87.6</v>
      </c>
      <c r="G15" s="63"/>
      <c r="H15" s="63"/>
      <c r="I15" s="63"/>
      <c r="J15" s="63"/>
      <c r="K15" s="49"/>
      <c r="L15" s="49"/>
      <c r="M15" s="49"/>
    </row>
    <row r="16" spans="1:13" ht="22.5" customHeight="1">
      <c r="A16" s="55"/>
      <c r="B16" s="170" t="s">
        <v>222</v>
      </c>
      <c r="C16" s="175" t="s">
        <v>223</v>
      </c>
      <c r="D16" s="175" t="s">
        <v>220</v>
      </c>
      <c r="E16" s="171" t="s">
        <v>209</v>
      </c>
      <c r="F16" s="173">
        <v>27.9</v>
      </c>
      <c r="G16" s="63"/>
      <c r="H16" s="167">
        <v>3.5</v>
      </c>
      <c r="I16" s="178">
        <f>18.02+6.38</f>
        <v>24.4</v>
      </c>
      <c r="J16" s="63"/>
      <c r="K16" s="49"/>
      <c r="L16" s="49"/>
      <c r="M16" s="49"/>
    </row>
    <row r="17" spans="1:13" ht="22.5" customHeight="1">
      <c r="A17" s="55"/>
      <c r="B17" s="170" t="s">
        <v>222</v>
      </c>
      <c r="C17" s="175" t="s">
        <v>223</v>
      </c>
      <c r="D17" s="175" t="s">
        <v>57</v>
      </c>
      <c r="E17" s="171" t="s">
        <v>210</v>
      </c>
      <c r="F17" s="173">
        <v>4.64</v>
      </c>
      <c r="G17" s="63"/>
      <c r="H17" s="167">
        <v>1.51</v>
      </c>
      <c r="I17" s="167">
        <v>3.13</v>
      </c>
      <c r="J17" s="63"/>
      <c r="K17" s="49"/>
      <c r="L17" s="49"/>
      <c r="M17" s="49"/>
    </row>
    <row r="18" spans="1:13" ht="22.5" customHeight="1">
      <c r="A18" s="55"/>
      <c r="B18" s="170" t="s">
        <v>222</v>
      </c>
      <c r="C18" s="175" t="s">
        <v>223</v>
      </c>
      <c r="D18" s="175" t="s">
        <v>56</v>
      </c>
      <c r="E18" s="171" t="s">
        <v>189</v>
      </c>
      <c r="F18" s="173">
        <v>55.06</v>
      </c>
      <c r="G18" s="167">
        <v>55.06</v>
      </c>
      <c r="H18" s="63"/>
      <c r="I18" s="63"/>
      <c r="J18" s="63"/>
      <c r="K18" s="49"/>
      <c r="L18" s="49"/>
      <c r="M18" s="49"/>
    </row>
    <row r="19" spans="1:13" ht="22.5" customHeight="1">
      <c r="A19" s="55"/>
      <c r="B19" s="170" t="s">
        <v>224</v>
      </c>
      <c r="C19" s="175"/>
      <c r="D19" s="175"/>
      <c r="E19" s="171" t="s">
        <v>212</v>
      </c>
      <c r="F19" s="176">
        <v>26.38</v>
      </c>
      <c r="G19" s="63"/>
      <c r="H19" s="63"/>
      <c r="I19" s="63"/>
      <c r="J19" s="63"/>
      <c r="K19" s="49"/>
      <c r="L19" s="49"/>
      <c r="M19" s="49"/>
    </row>
    <row r="20" spans="1:13" ht="22.5" customHeight="1">
      <c r="A20" s="55"/>
      <c r="B20" s="170" t="s">
        <v>224</v>
      </c>
      <c r="C20" s="164" t="s">
        <v>281</v>
      </c>
      <c r="D20" s="175"/>
      <c r="E20" s="175" t="s">
        <v>213</v>
      </c>
      <c r="F20" s="176">
        <f>F21+F22</f>
        <v>26.38</v>
      </c>
      <c r="G20" s="63"/>
      <c r="H20" s="63"/>
      <c r="I20" s="63"/>
      <c r="J20" s="63"/>
      <c r="K20" s="49"/>
      <c r="L20" s="49"/>
      <c r="M20" s="49"/>
    </row>
    <row r="21" spans="1:13" ht="22.5" customHeight="1">
      <c r="A21" s="55"/>
      <c r="B21" s="170" t="s">
        <v>224</v>
      </c>
      <c r="C21" s="175" t="s">
        <v>58</v>
      </c>
      <c r="D21" s="175" t="s">
        <v>220</v>
      </c>
      <c r="E21" s="175" t="s">
        <v>214</v>
      </c>
      <c r="F21" s="173">
        <v>21.99</v>
      </c>
      <c r="G21" s="158">
        <v>21.99</v>
      </c>
      <c r="H21" s="63"/>
      <c r="I21" s="63"/>
      <c r="J21" s="63"/>
      <c r="K21" s="49"/>
      <c r="L21" s="49"/>
      <c r="M21" s="49"/>
    </row>
    <row r="22" spans="1:13" ht="22.5" customHeight="1">
      <c r="A22" s="55"/>
      <c r="B22" s="170" t="s">
        <v>224</v>
      </c>
      <c r="C22" s="175" t="s">
        <v>58</v>
      </c>
      <c r="D22" s="175" t="s">
        <v>225</v>
      </c>
      <c r="E22" s="175" t="s">
        <v>216</v>
      </c>
      <c r="F22" s="173">
        <v>4.39</v>
      </c>
      <c r="G22" s="158">
        <v>4.39</v>
      </c>
      <c r="H22" s="63"/>
      <c r="I22" s="63"/>
      <c r="J22" s="63"/>
      <c r="K22" s="49"/>
      <c r="L22" s="49"/>
      <c r="M22" s="49"/>
    </row>
    <row r="23" spans="1:13" ht="22.5" customHeight="1">
      <c r="A23" s="55"/>
      <c r="B23" s="170" t="s">
        <v>59</v>
      </c>
      <c r="C23" s="175"/>
      <c r="D23" s="175"/>
      <c r="E23" s="175" t="s">
        <v>217</v>
      </c>
      <c r="F23" s="173">
        <v>33.04</v>
      </c>
      <c r="G23" s="63"/>
      <c r="H23" s="63"/>
      <c r="I23" s="63"/>
      <c r="J23" s="63"/>
      <c r="K23" s="49"/>
      <c r="L23" s="49"/>
      <c r="M23" s="49"/>
    </row>
    <row r="24" spans="1:13" ht="22.5" customHeight="1">
      <c r="A24" s="55"/>
      <c r="B24" s="170" t="s">
        <v>59</v>
      </c>
      <c r="C24" s="175" t="s">
        <v>225</v>
      </c>
      <c r="D24" s="175"/>
      <c r="E24" s="175" t="s">
        <v>218</v>
      </c>
      <c r="F24" s="173">
        <v>33.04</v>
      </c>
      <c r="G24" s="63"/>
      <c r="H24" s="63"/>
      <c r="I24" s="63"/>
      <c r="J24" s="63"/>
      <c r="K24" s="49"/>
      <c r="L24" s="49"/>
      <c r="M24" s="49"/>
    </row>
    <row r="25" spans="1:13" ht="22.5" customHeight="1">
      <c r="A25" s="55"/>
      <c r="B25" s="170" t="s">
        <v>59</v>
      </c>
      <c r="C25" s="175" t="s">
        <v>225</v>
      </c>
      <c r="D25" s="175" t="s">
        <v>220</v>
      </c>
      <c r="E25" s="175" t="s">
        <v>219</v>
      </c>
      <c r="F25" s="173">
        <v>33.04</v>
      </c>
      <c r="G25" s="173">
        <v>33.04</v>
      </c>
      <c r="H25" s="63"/>
      <c r="I25" s="63"/>
      <c r="J25" s="63"/>
      <c r="K25" s="49"/>
      <c r="L25" s="49"/>
      <c r="M25" s="49"/>
    </row>
    <row r="26" spans="1:13" ht="22.5" customHeight="1">
      <c r="A26" s="55" t="s">
        <v>286</v>
      </c>
      <c r="B26" s="30"/>
      <c r="C26" s="30"/>
      <c r="D26" s="30"/>
      <c r="E26" s="54"/>
      <c r="F26" s="63">
        <f>SUM(G26:J26)</f>
        <v>0</v>
      </c>
      <c r="G26" s="63"/>
      <c r="H26" s="63"/>
      <c r="I26" s="63"/>
      <c r="J26" s="63"/>
      <c r="K26" s="49"/>
      <c r="L26" s="49"/>
      <c r="M26" s="49"/>
    </row>
    <row r="27" spans="1:13" ht="22.5" customHeight="1">
      <c r="A27" s="55"/>
      <c r="B27" s="208" t="s">
        <v>196</v>
      </c>
      <c r="C27" s="161"/>
      <c r="D27" s="161"/>
      <c r="E27" s="209" t="s">
        <v>197</v>
      </c>
      <c r="F27" s="210">
        <v>21.8</v>
      </c>
      <c r="G27" s="216"/>
      <c r="H27" s="216"/>
      <c r="I27" s="216"/>
      <c r="J27" s="63"/>
      <c r="K27" s="49"/>
      <c r="L27" s="49"/>
      <c r="M27" s="49"/>
    </row>
    <row r="28" spans="1:13" ht="22.5" customHeight="1">
      <c r="A28" s="55"/>
      <c r="B28" s="208" t="s">
        <v>196</v>
      </c>
      <c r="C28" s="208" t="s">
        <v>94</v>
      </c>
      <c r="D28" s="208"/>
      <c r="E28" s="209" t="s">
        <v>201</v>
      </c>
      <c r="F28" s="210">
        <v>21.8</v>
      </c>
      <c r="G28" s="216"/>
      <c r="H28" s="216"/>
      <c r="I28" s="216"/>
      <c r="J28" s="63"/>
      <c r="K28" s="49"/>
      <c r="L28" s="49"/>
      <c r="M28" s="49"/>
    </row>
    <row r="29" spans="1:13" ht="22.5" customHeight="1">
      <c r="A29" s="55"/>
      <c r="B29" s="208" t="s">
        <v>196</v>
      </c>
      <c r="C29" s="208" t="s">
        <v>290</v>
      </c>
      <c r="D29" s="208" t="s">
        <v>291</v>
      </c>
      <c r="E29" s="208" t="s">
        <v>203</v>
      </c>
      <c r="F29" s="211">
        <v>21.8</v>
      </c>
      <c r="G29" s="207">
        <f>19.42+0.72</f>
        <v>20.14</v>
      </c>
      <c r="H29" s="207">
        <v>1.65</v>
      </c>
      <c r="I29" s="207">
        <v>0.01</v>
      </c>
      <c r="J29" s="63"/>
      <c r="K29" s="49"/>
      <c r="L29" s="49"/>
      <c r="M29" s="49"/>
    </row>
    <row r="30" spans="1:13" ht="22.5" customHeight="1">
      <c r="A30" s="55"/>
      <c r="B30" s="208" t="s">
        <v>292</v>
      </c>
      <c r="C30" s="212"/>
      <c r="D30" s="212"/>
      <c r="E30" s="209" t="s">
        <v>206</v>
      </c>
      <c r="F30" s="211">
        <v>4.01</v>
      </c>
      <c r="G30" s="216"/>
      <c r="H30" s="216"/>
      <c r="I30" s="216"/>
      <c r="J30" s="63"/>
      <c r="K30" s="49"/>
      <c r="L30" s="49"/>
      <c r="M30" s="49"/>
    </row>
    <row r="31" spans="1:13" ht="22.5" customHeight="1">
      <c r="A31" s="68"/>
      <c r="B31" s="208" t="s">
        <v>292</v>
      </c>
      <c r="C31" s="213" t="s">
        <v>293</v>
      </c>
      <c r="D31" s="213"/>
      <c r="E31" s="209" t="s">
        <v>208</v>
      </c>
      <c r="F31" s="211">
        <f>F32+F33</f>
        <v>4.01</v>
      </c>
      <c r="G31" s="216"/>
      <c r="H31" s="216"/>
      <c r="I31" s="216"/>
      <c r="J31" s="63"/>
      <c r="K31" s="49"/>
      <c r="L31" s="49"/>
      <c r="M31" s="49"/>
    </row>
    <row r="32" spans="1:13" ht="22.5" customHeight="1">
      <c r="A32" s="55"/>
      <c r="B32" s="208" t="s">
        <v>292</v>
      </c>
      <c r="C32" s="208" t="s">
        <v>293</v>
      </c>
      <c r="D32" s="208" t="s">
        <v>57</v>
      </c>
      <c r="E32" s="209" t="s">
        <v>210</v>
      </c>
      <c r="F32" s="211">
        <v>0.38</v>
      </c>
      <c r="G32" s="216"/>
      <c r="H32" s="207">
        <v>0.1</v>
      </c>
      <c r="I32" s="207">
        <v>0.28</v>
      </c>
      <c r="J32" s="63"/>
      <c r="K32" s="49"/>
      <c r="L32" s="49"/>
      <c r="M32" s="49"/>
    </row>
    <row r="33" spans="1:13" ht="22.5" customHeight="1">
      <c r="A33" s="55"/>
      <c r="B33" s="208" t="s">
        <v>292</v>
      </c>
      <c r="C33" s="208" t="s">
        <v>293</v>
      </c>
      <c r="D33" s="208" t="s">
        <v>56</v>
      </c>
      <c r="E33" s="209" t="s">
        <v>189</v>
      </c>
      <c r="F33" s="210">
        <v>3.63</v>
      </c>
      <c r="G33" s="217">
        <v>3.63</v>
      </c>
      <c r="H33" s="216"/>
      <c r="I33" s="216"/>
      <c r="J33" s="63"/>
      <c r="K33" s="49"/>
      <c r="L33" s="49"/>
      <c r="M33" s="49"/>
    </row>
    <row r="34" spans="1:13" ht="22.5" customHeight="1">
      <c r="A34" s="55"/>
      <c r="B34" s="208" t="s">
        <v>294</v>
      </c>
      <c r="C34" s="208"/>
      <c r="D34" s="208"/>
      <c r="E34" s="209" t="s">
        <v>212</v>
      </c>
      <c r="F34" s="210">
        <v>1.87</v>
      </c>
      <c r="G34" s="217"/>
      <c r="H34" s="216"/>
      <c r="I34" s="216"/>
      <c r="J34" s="63"/>
      <c r="K34" s="49"/>
      <c r="L34" s="49"/>
      <c r="M34" s="49"/>
    </row>
    <row r="35" spans="1:13" ht="22.5" customHeight="1">
      <c r="A35" s="55"/>
      <c r="B35" s="208" t="s">
        <v>294</v>
      </c>
      <c r="C35" s="208" t="s">
        <v>295</v>
      </c>
      <c r="D35" s="208"/>
      <c r="E35" s="209" t="s">
        <v>213</v>
      </c>
      <c r="F35" s="210">
        <v>1.87</v>
      </c>
      <c r="G35" s="217"/>
      <c r="H35" s="216"/>
      <c r="I35" s="216"/>
      <c r="J35" s="63"/>
      <c r="K35" s="49"/>
      <c r="L35" s="49"/>
      <c r="M35" s="49"/>
    </row>
    <row r="36" spans="1:13" ht="22.5" customHeight="1">
      <c r="A36" s="55"/>
      <c r="B36" s="208" t="s">
        <v>294</v>
      </c>
      <c r="C36" s="208" t="s">
        <v>58</v>
      </c>
      <c r="D36" s="208" t="s">
        <v>296</v>
      </c>
      <c r="E36" s="209" t="s">
        <v>216</v>
      </c>
      <c r="F36" s="210">
        <v>1.87</v>
      </c>
      <c r="G36" s="217">
        <v>1.87</v>
      </c>
      <c r="H36" s="216"/>
      <c r="I36" s="216"/>
      <c r="J36" s="63"/>
      <c r="K36" s="49"/>
      <c r="L36" s="49"/>
      <c r="M36" s="49"/>
    </row>
    <row r="37" spans="1:13" ht="22.5" customHeight="1">
      <c r="A37" s="55"/>
      <c r="B37" s="208" t="s">
        <v>59</v>
      </c>
      <c r="C37" s="208"/>
      <c r="D37" s="208"/>
      <c r="E37" s="209" t="s">
        <v>217</v>
      </c>
      <c r="F37" s="210">
        <v>2.18</v>
      </c>
      <c r="G37" s="217"/>
      <c r="H37" s="216"/>
      <c r="I37" s="216"/>
      <c r="J37" s="63"/>
      <c r="K37" s="49"/>
      <c r="L37" s="49"/>
      <c r="M37" s="49"/>
    </row>
    <row r="38" spans="1:13" ht="22.5" customHeight="1">
      <c r="A38" s="55"/>
      <c r="B38" s="208" t="s">
        <v>59</v>
      </c>
      <c r="C38" s="208" t="s">
        <v>296</v>
      </c>
      <c r="D38" s="208"/>
      <c r="E38" s="209" t="s">
        <v>218</v>
      </c>
      <c r="F38" s="210">
        <v>2.18</v>
      </c>
      <c r="G38" s="217"/>
      <c r="H38" s="216"/>
      <c r="I38" s="216"/>
      <c r="J38" s="63"/>
      <c r="K38" s="49"/>
      <c r="L38" s="49"/>
      <c r="M38" s="49"/>
    </row>
    <row r="39" spans="1:13" ht="22.5" customHeight="1">
      <c r="A39" s="55"/>
      <c r="B39" s="208" t="s">
        <v>59</v>
      </c>
      <c r="C39" s="208" t="s">
        <v>296</v>
      </c>
      <c r="D39" s="208" t="s">
        <v>291</v>
      </c>
      <c r="E39" s="209" t="s">
        <v>219</v>
      </c>
      <c r="F39" s="210">
        <v>2.18</v>
      </c>
      <c r="G39" s="217">
        <v>2.18</v>
      </c>
      <c r="H39" s="216"/>
      <c r="I39" s="216"/>
      <c r="J39" s="63"/>
      <c r="K39" s="49"/>
      <c r="L39" s="49"/>
      <c r="M39" s="49"/>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24"/>
  <sheetViews>
    <sheetView showGridLines="0" showZeros="0" zoomScalePageLayoutView="0" workbookViewId="0" topLeftCell="A1">
      <selection activeCell="J35" sqref="J35"/>
    </sheetView>
  </sheetViews>
  <sheetFormatPr defaultColWidth="9.33203125" defaultRowHeight="11.25"/>
  <cols>
    <col min="1" max="1" width="5.5" style="33" bestFit="1" customWidth="1"/>
    <col min="2" max="2" width="4.33203125" style="33" bestFit="1" customWidth="1"/>
    <col min="3" max="3" width="8.83203125" style="33" customWidth="1"/>
    <col min="4" max="4" width="43.5" style="33" customWidth="1"/>
    <col min="5" max="5" width="11.33203125" style="33" customWidth="1"/>
    <col min="6" max="6" width="12" style="33" customWidth="1"/>
    <col min="7" max="7" width="13.33203125" style="33" customWidth="1"/>
    <col min="8" max="8" width="15.33203125" style="33" customWidth="1"/>
    <col min="9" max="10" width="9.16015625" style="33" customWidth="1"/>
    <col min="11" max="11" width="12.66015625" style="33" customWidth="1"/>
    <col min="12" max="240" width="9.16015625" style="33" customWidth="1"/>
    <col min="241" max="16384" width="9.33203125" style="33" customWidth="1"/>
  </cols>
  <sheetData>
    <row r="1" spans="1:11" ht="30" customHeight="1">
      <c r="A1" s="257" t="s">
        <v>82</v>
      </c>
      <c r="B1" s="257"/>
      <c r="C1" s="257"/>
      <c r="D1" s="257"/>
      <c r="E1" s="257"/>
      <c r="F1" s="257"/>
      <c r="G1" s="257"/>
      <c r="H1" s="257"/>
      <c r="I1" s="257"/>
      <c r="J1" s="257"/>
      <c r="K1" s="257"/>
    </row>
    <row r="2" spans="1:11" ht="15.75" customHeight="1">
      <c r="A2"/>
      <c r="B2"/>
      <c r="C2"/>
      <c r="D2"/>
      <c r="E2"/>
      <c r="F2"/>
      <c r="G2"/>
      <c r="K2" s="76" t="s">
        <v>83</v>
      </c>
    </row>
    <row r="3" spans="1:11" ht="18" customHeight="1">
      <c r="A3" s="185" t="s">
        <v>226</v>
      </c>
      <c r="B3" s="71"/>
      <c r="C3" s="71"/>
      <c r="D3" s="71"/>
      <c r="E3" s="90"/>
      <c r="F3"/>
      <c r="G3" s="91"/>
      <c r="K3" s="94" t="s">
        <v>23</v>
      </c>
    </row>
    <row r="4" spans="1:11" s="32" customFormat="1" ht="12">
      <c r="A4" s="246" t="s">
        <v>49</v>
      </c>
      <c r="B4" s="246"/>
      <c r="C4" s="246"/>
      <c r="D4" s="251" t="s">
        <v>50</v>
      </c>
      <c r="E4" s="237" t="s">
        <v>63</v>
      </c>
      <c r="F4" s="237"/>
      <c r="G4" s="237"/>
      <c r="H4" s="237"/>
      <c r="I4" s="237"/>
      <c r="J4" s="237"/>
      <c r="K4" s="237"/>
    </row>
    <row r="5" spans="1:11" s="32" customFormat="1" ht="12" customHeight="1">
      <c r="A5" s="254" t="s">
        <v>51</v>
      </c>
      <c r="B5" s="254" t="s">
        <v>52</v>
      </c>
      <c r="C5" s="254" t="s">
        <v>53</v>
      </c>
      <c r="D5" s="252"/>
      <c r="E5" s="237" t="s">
        <v>39</v>
      </c>
      <c r="F5" s="237" t="s">
        <v>28</v>
      </c>
      <c r="G5" s="237"/>
      <c r="H5" s="237" t="s">
        <v>168</v>
      </c>
      <c r="I5" s="237" t="s">
        <v>170</v>
      </c>
      <c r="J5" s="237" t="s">
        <v>172</v>
      </c>
      <c r="K5" s="237" t="s">
        <v>69</v>
      </c>
    </row>
    <row r="6" spans="1:11" s="32" customFormat="1" ht="57.75" customHeight="1">
      <c r="A6" s="255"/>
      <c r="B6" s="255"/>
      <c r="C6" s="255"/>
      <c r="D6" s="253"/>
      <c r="E6" s="237"/>
      <c r="F6" s="56" t="s">
        <v>42</v>
      </c>
      <c r="G6" s="23" t="s">
        <v>43</v>
      </c>
      <c r="H6" s="237"/>
      <c r="I6" s="237"/>
      <c r="J6" s="237"/>
      <c r="K6" s="237"/>
    </row>
    <row r="7" spans="1:11" s="32" customFormat="1" ht="18" customHeight="1">
      <c r="A7" s="73"/>
      <c r="B7" s="73"/>
      <c r="C7" s="73"/>
      <c r="D7" s="74" t="s">
        <v>39</v>
      </c>
      <c r="E7" s="184">
        <f>E8+E13+E18+E22</f>
        <v>538.19</v>
      </c>
      <c r="F7" s="184">
        <f>F8+F13+F18+F22</f>
        <v>538.19</v>
      </c>
      <c r="G7" s="23"/>
      <c r="H7" s="23"/>
      <c r="I7" s="23"/>
      <c r="J7" s="23"/>
      <c r="K7" s="23"/>
    </row>
    <row r="8" spans="1:11" ht="18" customHeight="1">
      <c r="A8" s="170" t="s">
        <v>196</v>
      </c>
      <c r="B8" s="161"/>
      <c r="C8" s="161"/>
      <c r="D8" s="171" t="s">
        <v>197</v>
      </c>
      <c r="E8" s="172">
        <f>E9+E11</f>
        <v>383.11</v>
      </c>
      <c r="F8" s="172">
        <f>F9+F11</f>
        <v>383.11</v>
      </c>
      <c r="G8" s="63"/>
      <c r="H8" s="49"/>
      <c r="I8" s="49"/>
      <c r="J8" s="49"/>
      <c r="K8" s="49"/>
    </row>
    <row r="9" spans="1:11" ht="18" customHeight="1">
      <c r="A9" s="170" t="s">
        <v>196</v>
      </c>
      <c r="B9" s="170" t="s">
        <v>60</v>
      </c>
      <c r="C9" s="170"/>
      <c r="D9" s="171" t="s">
        <v>198</v>
      </c>
      <c r="E9" s="172">
        <v>295.41</v>
      </c>
      <c r="F9" s="172">
        <v>295.41</v>
      </c>
      <c r="G9" s="63"/>
      <c r="H9" s="49"/>
      <c r="I9" s="49"/>
      <c r="J9" s="49"/>
      <c r="K9" s="49"/>
    </row>
    <row r="10" spans="1:11" ht="18" customHeight="1">
      <c r="A10" s="170" t="s">
        <v>196</v>
      </c>
      <c r="B10" s="170" t="s">
        <v>220</v>
      </c>
      <c r="C10" s="170" t="s">
        <v>60</v>
      </c>
      <c r="D10" s="171" t="s">
        <v>200</v>
      </c>
      <c r="E10" s="172">
        <v>295.41</v>
      </c>
      <c r="F10" s="172">
        <v>295.41</v>
      </c>
      <c r="G10" s="63"/>
      <c r="H10" s="49"/>
      <c r="I10" s="49"/>
      <c r="J10" s="49"/>
      <c r="K10" s="49"/>
    </row>
    <row r="11" spans="1:11" ht="18" customHeight="1">
      <c r="A11" s="170" t="s">
        <v>196</v>
      </c>
      <c r="B11" s="170" t="s">
        <v>94</v>
      </c>
      <c r="C11" s="170"/>
      <c r="D11" s="171" t="s">
        <v>201</v>
      </c>
      <c r="E11" s="173">
        <v>87.7</v>
      </c>
      <c r="F11" s="173">
        <f>65.9+21.8</f>
        <v>87.7</v>
      </c>
      <c r="G11" s="63"/>
      <c r="H11" s="49"/>
      <c r="I11" s="49"/>
      <c r="J11" s="49"/>
      <c r="K11" s="49"/>
    </row>
    <row r="12" spans="1:11" ht="18" customHeight="1">
      <c r="A12" s="170" t="s">
        <v>196</v>
      </c>
      <c r="B12" s="170" t="s">
        <v>221</v>
      </c>
      <c r="C12" s="170" t="s">
        <v>220</v>
      </c>
      <c r="D12" s="170" t="s">
        <v>203</v>
      </c>
      <c r="E12" s="173">
        <v>87.7</v>
      </c>
      <c r="F12" s="173">
        <f>65.9+21.8</f>
        <v>87.7</v>
      </c>
      <c r="G12" s="63"/>
      <c r="H12" s="49"/>
      <c r="I12" s="49"/>
      <c r="J12" s="49"/>
      <c r="K12" s="49"/>
    </row>
    <row r="13" spans="1:11" ht="18" customHeight="1">
      <c r="A13" s="170" t="s">
        <v>222</v>
      </c>
      <c r="B13" s="174"/>
      <c r="C13" s="174"/>
      <c r="D13" s="171" t="s">
        <v>206</v>
      </c>
      <c r="E13" s="173">
        <v>91.61</v>
      </c>
      <c r="F13" s="173">
        <v>91.61</v>
      </c>
      <c r="G13" s="63"/>
      <c r="H13" s="49"/>
      <c r="I13" s="49"/>
      <c r="J13" s="49"/>
      <c r="K13" s="49"/>
    </row>
    <row r="14" spans="1:11" ht="18" customHeight="1">
      <c r="A14" s="170" t="s">
        <v>222</v>
      </c>
      <c r="B14" s="175" t="s">
        <v>223</v>
      </c>
      <c r="C14" s="175"/>
      <c r="D14" s="171" t="s">
        <v>208</v>
      </c>
      <c r="E14" s="173">
        <f>E15+E16+E17</f>
        <v>91.61</v>
      </c>
      <c r="F14" s="173">
        <v>91.61</v>
      </c>
      <c r="G14" s="63"/>
      <c r="H14" s="49"/>
      <c r="I14" s="49"/>
      <c r="J14" s="49"/>
      <c r="K14" s="49"/>
    </row>
    <row r="15" spans="1:11" ht="18" customHeight="1">
      <c r="A15" s="170" t="s">
        <v>222</v>
      </c>
      <c r="B15" s="175" t="s">
        <v>223</v>
      </c>
      <c r="C15" s="175" t="s">
        <v>220</v>
      </c>
      <c r="D15" s="171" t="s">
        <v>209</v>
      </c>
      <c r="E15" s="173">
        <v>27.9</v>
      </c>
      <c r="F15" s="173">
        <v>27.9</v>
      </c>
      <c r="G15" s="63"/>
      <c r="H15" s="49"/>
      <c r="I15" s="49"/>
      <c r="J15" s="49"/>
      <c r="K15" s="49"/>
    </row>
    <row r="16" spans="1:11" ht="18" customHeight="1">
      <c r="A16" s="170" t="s">
        <v>222</v>
      </c>
      <c r="B16" s="175" t="s">
        <v>223</v>
      </c>
      <c r="C16" s="175" t="s">
        <v>57</v>
      </c>
      <c r="D16" s="171" t="s">
        <v>210</v>
      </c>
      <c r="E16" s="173">
        <v>5.02</v>
      </c>
      <c r="F16" s="173">
        <f>4.64+0.38</f>
        <v>5.02</v>
      </c>
      <c r="G16" s="63"/>
      <c r="H16" s="49"/>
      <c r="I16" s="49"/>
      <c r="J16" s="49"/>
      <c r="K16" s="49"/>
    </row>
    <row r="17" spans="1:11" ht="18" customHeight="1">
      <c r="A17" s="170" t="s">
        <v>222</v>
      </c>
      <c r="B17" s="175" t="s">
        <v>223</v>
      </c>
      <c r="C17" s="175" t="s">
        <v>56</v>
      </c>
      <c r="D17" s="171" t="s">
        <v>189</v>
      </c>
      <c r="E17" s="173">
        <v>58.69</v>
      </c>
      <c r="F17" s="173">
        <f>55.06+3.63</f>
        <v>58.690000000000005</v>
      </c>
      <c r="G17" s="63"/>
      <c r="H17" s="49"/>
      <c r="I17" s="49"/>
      <c r="J17" s="49"/>
      <c r="K17" s="49"/>
    </row>
    <row r="18" spans="1:11" ht="18" customHeight="1">
      <c r="A18" s="170" t="s">
        <v>224</v>
      </c>
      <c r="B18" s="175"/>
      <c r="C18" s="175"/>
      <c r="D18" s="171" t="s">
        <v>212</v>
      </c>
      <c r="E18" s="176">
        <v>28.25</v>
      </c>
      <c r="F18" s="176">
        <v>28.25</v>
      </c>
      <c r="G18" s="63"/>
      <c r="H18" s="49"/>
      <c r="I18" s="49"/>
      <c r="J18" s="49"/>
      <c r="K18" s="49"/>
    </row>
    <row r="19" spans="1:11" ht="18" customHeight="1">
      <c r="A19" s="170" t="s">
        <v>224</v>
      </c>
      <c r="B19" s="164" t="s">
        <v>281</v>
      </c>
      <c r="C19" s="175"/>
      <c r="D19" s="175" t="s">
        <v>213</v>
      </c>
      <c r="E19" s="176">
        <f>E20+E21</f>
        <v>28.25</v>
      </c>
      <c r="F19" s="176">
        <v>28.25</v>
      </c>
      <c r="G19" s="63"/>
      <c r="H19" s="49"/>
      <c r="I19" s="49"/>
      <c r="J19" s="49"/>
      <c r="K19" s="49"/>
    </row>
    <row r="20" spans="1:11" ht="18" customHeight="1">
      <c r="A20" s="170" t="s">
        <v>224</v>
      </c>
      <c r="B20" s="175" t="s">
        <v>58</v>
      </c>
      <c r="C20" s="175" t="s">
        <v>220</v>
      </c>
      <c r="D20" s="175" t="s">
        <v>214</v>
      </c>
      <c r="E20" s="173">
        <v>21.99</v>
      </c>
      <c r="F20" s="173">
        <v>21.99</v>
      </c>
      <c r="G20" s="63"/>
      <c r="H20" s="49"/>
      <c r="I20" s="49"/>
      <c r="J20" s="49"/>
      <c r="K20" s="49"/>
    </row>
    <row r="21" spans="1:11" ht="18" customHeight="1">
      <c r="A21" s="170" t="s">
        <v>224</v>
      </c>
      <c r="B21" s="175" t="s">
        <v>58</v>
      </c>
      <c r="C21" s="175" t="s">
        <v>225</v>
      </c>
      <c r="D21" s="175" t="s">
        <v>216</v>
      </c>
      <c r="E21" s="173">
        <f>4.39+1.87</f>
        <v>6.26</v>
      </c>
      <c r="F21" s="173">
        <f>4.39+1.87</f>
        <v>6.26</v>
      </c>
      <c r="G21" s="63"/>
      <c r="H21" s="49"/>
      <c r="I21" s="49"/>
      <c r="J21" s="49"/>
      <c r="K21" s="49"/>
    </row>
    <row r="22" spans="1:11" ht="18" customHeight="1">
      <c r="A22" s="170" t="s">
        <v>59</v>
      </c>
      <c r="B22" s="175"/>
      <c r="C22" s="175"/>
      <c r="D22" s="175" t="s">
        <v>217</v>
      </c>
      <c r="E22" s="173">
        <v>35.22</v>
      </c>
      <c r="F22" s="173">
        <v>35.22</v>
      </c>
      <c r="G22" s="63"/>
      <c r="H22" s="49"/>
      <c r="I22" s="49"/>
      <c r="J22" s="49"/>
      <c r="K22" s="49"/>
    </row>
    <row r="23" spans="1:11" ht="18" customHeight="1">
      <c r="A23" s="170" t="s">
        <v>59</v>
      </c>
      <c r="B23" s="175" t="s">
        <v>225</v>
      </c>
      <c r="C23" s="175"/>
      <c r="D23" s="175" t="s">
        <v>218</v>
      </c>
      <c r="E23" s="173">
        <v>35.22</v>
      </c>
      <c r="F23" s="173">
        <v>35.22</v>
      </c>
      <c r="G23" s="63"/>
      <c r="H23" s="49"/>
      <c r="I23" s="49"/>
      <c r="J23" s="49"/>
      <c r="K23" s="49"/>
    </row>
    <row r="24" spans="1:11" ht="18" customHeight="1">
      <c r="A24" s="170" t="s">
        <v>59</v>
      </c>
      <c r="B24" s="175" t="s">
        <v>225</v>
      </c>
      <c r="C24" s="175" t="s">
        <v>220</v>
      </c>
      <c r="D24" s="175" t="s">
        <v>219</v>
      </c>
      <c r="E24" s="173">
        <v>35.22</v>
      </c>
      <c r="F24" s="173">
        <f>33.04+2.18</f>
        <v>35.22</v>
      </c>
      <c r="G24" s="63"/>
      <c r="H24" s="49"/>
      <c r="I24" s="49"/>
      <c r="J24" s="49"/>
      <c r="K24" s="49"/>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G28"/>
  <sheetViews>
    <sheetView showGridLines="0" showZeros="0" zoomScalePageLayoutView="0" workbookViewId="0" topLeftCell="A1">
      <selection activeCell="L16" sqref="L16"/>
    </sheetView>
  </sheetViews>
  <sheetFormatPr defaultColWidth="9.16015625" defaultRowHeight="12.75" customHeight="1"/>
  <cols>
    <col min="1" max="2" width="7.33203125" style="83" customWidth="1"/>
    <col min="3" max="3" width="49.5" style="0" customWidth="1"/>
    <col min="4" max="6" width="16" style="0" customWidth="1"/>
  </cols>
  <sheetData>
    <row r="1" spans="1:6" ht="24.75" customHeight="1">
      <c r="A1" s="263" t="s">
        <v>84</v>
      </c>
      <c r="B1" s="263"/>
      <c r="C1" s="263"/>
      <c r="D1" s="263"/>
      <c r="E1" s="263"/>
      <c r="F1" s="263"/>
    </row>
    <row r="2" spans="1:6" ht="15.75" customHeight="1">
      <c r="A2" s="50"/>
      <c r="B2" s="50"/>
      <c r="C2" s="50"/>
      <c r="D2" s="50"/>
      <c r="F2" s="76" t="s">
        <v>85</v>
      </c>
    </row>
    <row r="3" spans="1:6" s="33" customFormat="1" ht="15.75" customHeight="1">
      <c r="A3" s="264" t="s">
        <v>306</v>
      </c>
      <c r="B3" s="264"/>
      <c r="C3" s="265"/>
      <c r="D3" s="84"/>
      <c r="F3" s="76" t="s">
        <v>23</v>
      </c>
    </row>
    <row r="4" spans="1:6" s="32" customFormat="1" ht="12" customHeight="1">
      <c r="A4" s="266" t="s">
        <v>49</v>
      </c>
      <c r="B4" s="266"/>
      <c r="C4" s="256" t="s">
        <v>50</v>
      </c>
      <c r="D4" s="258" t="s">
        <v>86</v>
      </c>
      <c r="E4" s="259"/>
      <c r="F4" s="260"/>
    </row>
    <row r="5" spans="1:6" s="32" customFormat="1" ht="12" customHeight="1">
      <c r="A5" s="85" t="s">
        <v>51</v>
      </c>
      <c r="B5" s="85" t="s">
        <v>52</v>
      </c>
      <c r="C5" s="256"/>
      <c r="D5" s="40" t="s">
        <v>39</v>
      </c>
      <c r="E5" s="40" t="s">
        <v>87</v>
      </c>
      <c r="F5" s="40" t="s">
        <v>88</v>
      </c>
    </row>
    <row r="6" spans="1:6" s="32" customFormat="1" ht="12" customHeight="1">
      <c r="A6" s="85"/>
      <c r="B6" s="85"/>
      <c r="C6" s="40" t="s">
        <v>89</v>
      </c>
      <c r="D6" s="201">
        <f>E6+F6</f>
        <v>538.19</v>
      </c>
      <c r="E6" s="86">
        <f>SUM(E7+E15+E25)</f>
        <v>471.85</v>
      </c>
      <c r="F6" s="86">
        <f>SUM(F7+F15+F25)</f>
        <v>66.34</v>
      </c>
    </row>
    <row r="7" spans="1:6" s="33" customFormat="1" ht="12" customHeight="1">
      <c r="A7" s="87">
        <v>301</v>
      </c>
      <c r="B7" s="87"/>
      <c r="C7" s="88" t="s">
        <v>44</v>
      </c>
      <c r="D7" s="201">
        <f aca="true" t="shared" si="0" ref="D7:D28">E7+F7</f>
        <v>443.97</v>
      </c>
      <c r="E7" s="86">
        <f>SUM(E8:E14)</f>
        <v>443.97</v>
      </c>
      <c r="F7" s="49"/>
    </row>
    <row r="8" spans="1:7" s="33" customFormat="1" ht="12" customHeight="1">
      <c r="A8" s="87"/>
      <c r="B8" s="87" t="s">
        <v>60</v>
      </c>
      <c r="C8" s="88" t="s">
        <v>90</v>
      </c>
      <c r="D8" s="201">
        <f t="shared" si="0"/>
        <v>182.70999999999998</v>
      </c>
      <c r="E8" s="187">
        <f>171.26+11.45</f>
        <v>182.70999999999998</v>
      </c>
      <c r="F8" s="45"/>
      <c r="G8" s="47"/>
    </row>
    <row r="9" spans="1:6" s="33" customFormat="1" ht="12" customHeight="1">
      <c r="A9" s="87"/>
      <c r="B9" s="87" t="s">
        <v>57</v>
      </c>
      <c r="C9" s="88" t="s">
        <v>91</v>
      </c>
      <c r="D9" s="201">
        <f t="shared" si="0"/>
        <v>95.92</v>
      </c>
      <c r="E9" s="187">
        <f>83.75+11.45+0.72</f>
        <v>95.92</v>
      </c>
      <c r="F9" s="45"/>
    </row>
    <row r="10" spans="1:7" s="33" customFormat="1" ht="12" customHeight="1">
      <c r="A10" s="87"/>
      <c r="B10" s="87" t="s">
        <v>92</v>
      </c>
      <c r="C10" s="88" t="s">
        <v>93</v>
      </c>
      <c r="D10" s="201">
        <f t="shared" si="0"/>
        <v>15.219999999999999</v>
      </c>
      <c r="E10" s="187">
        <f>14.27+0.95</f>
        <v>15.219999999999999</v>
      </c>
      <c r="F10" s="45"/>
      <c r="G10" s="47"/>
    </row>
    <row r="11" spans="1:7" s="33" customFormat="1" ht="12" customHeight="1">
      <c r="A11" s="87"/>
      <c r="B11" s="87" t="s">
        <v>64</v>
      </c>
      <c r="C11" s="88" t="s">
        <v>95</v>
      </c>
      <c r="D11" s="201">
        <f t="shared" si="0"/>
        <v>26.96</v>
      </c>
      <c r="E11" s="187">
        <f>20.26+6.7</f>
        <v>26.96</v>
      </c>
      <c r="F11" s="45"/>
      <c r="G11" s="47"/>
    </row>
    <row r="12" spans="1:7" s="33" customFormat="1" ht="12" customHeight="1">
      <c r="A12" s="87"/>
      <c r="B12" s="87" t="s">
        <v>96</v>
      </c>
      <c r="C12" s="88" t="s">
        <v>97</v>
      </c>
      <c r="D12" s="201">
        <f t="shared" si="0"/>
        <v>58.690000000000005</v>
      </c>
      <c r="E12" s="187">
        <f>55.06+3.63</f>
        <v>58.690000000000005</v>
      </c>
      <c r="F12" s="45"/>
      <c r="G12" s="47"/>
    </row>
    <row r="13" spans="1:7" s="33" customFormat="1" ht="12" customHeight="1">
      <c r="A13" s="87"/>
      <c r="B13" s="87" t="s">
        <v>98</v>
      </c>
      <c r="C13" s="88" t="s">
        <v>99</v>
      </c>
      <c r="D13" s="201">
        <f t="shared" si="0"/>
        <v>29.25</v>
      </c>
      <c r="E13" s="218">
        <f>27.06+2.19</f>
        <v>29.25</v>
      </c>
      <c r="F13" s="45"/>
      <c r="G13" s="47"/>
    </row>
    <row r="14" spans="1:7" s="33" customFormat="1" ht="12" customHeight="1">
      <c r="A14" s="87"/>
      <c r="B14" s="87" t="s">
        <v>100</v>
      </c>
      <c r="C14" s="88" t="s">
        <v>31</v>
      </c>
      <c r="D14" s="201">
        <f t="shared" si="0"/>
        <v>35.22</v>
      </c>
      <c r="E14" s="218">
        <f>33.04+2.18</f>
        <v>35.22</v>
      </c>
      <c r="F14" s="45"/>
      <c r="G14" s="47"/>
    </row>
    <row r="15" spans="1:7" s="33" customFormat="1" ht="12" customHeight="1">
      <c r="A15" s="87" t="s">
        <v>102</v>
      </c>
      <c r="B15" s="87"/>
      <c r="C15" s="88" t="s">
        <v>45</v>
      </c>
      <c r="D15" s="201">
        <f t="shared" si="0"/>
        <v>66.34</v>
      </c>
      <c r="E15" s="86">
        <f>SUM(E16:E24)</f>
        <v>0</v>
      </c>
      <c r="F15" s="188">
        <f>SUM(F16:F24)</f>
        <v>66.34</v>
      </c>
      <c r="G15" s="47"/>
    </row>
    <row r="16" spans="1:6" s="33" customFormat="1" ht="12" customHeight="1">
      <c r="A16" s="87"/>
      <c r="B16" s="87" t="s">
        <v>60</v>
      </c>
      <c r="C16" s="88" t="s">
        <v>103</v>
      </c>
      <c r="D16" s="201">
        <f t="shared" si="0"/>
        <v>12.030000000000001</v>
      </c>
      <c r="E16" s="86"/>
      <c r="F16" s="187">
        <f>11.55+0.48</f>
        <v>12.030000000000001</v>
      </c>
    </row>
    <row r="17" spans="1:6" s="33" customFormat="1" ht="12" customHeight="1">
      <c r="A17" s="87"/>
      <c r="B17" s="87" t="s">
        <v>64</v>
      </c>
      <c r="C17" s="88" t="s">
        <v>104</v>
      </c>
      <c r="D17" s="201">
        <f t="shared" si="0"/>
        <v>2.8</v>
      </c>
      <c r="E17" s="86"/>
      <c r="F17" s="187">
        <f>2.4+0.4</f>
        <v>2.8</v>
      </c>
    </row>
    <row r="18" spans="1:6" s="33" customFormat="1" ht="12" customHeight="1">
      <c r="A18" s="87"/>
      <c r="B18" s="87" t="s">
        <v>58</v>
      </c>
      <c r="C18" s="88" t="s">
        <v>105</v>
      </c>
      <c r="D18" s="201">
        <f t="shared" si="0"/>
        <v>3.6</v>
      </c>
      <c r="E18" s="86"/>
      <c r="F18" s="187">
        <v>3.6</v>
      </c>
    </row>
    <row r="19" spans="1:6" s="33" customFormat="1" ht="12" customHeight="1">
      <c r="A19" s="87"/>
      <c r="B19" s="87" t="s">
        <v>106</v>
      </c>
      <c r="C19" s="88" t="s">
        <v>107</v>
      </c>
      <c r="D19" s="201">
        <f t="shared" si="0"/>
        <v>0.3</v>
      </c>
      <c r="E19" s="86"/>
      <c r="F19" s="187">
        <v>0.3</v>
      </c>
    </row>
    <row r="20" spans="1:6" s="33" customFormat="1" ht="12" customHeight="1">
      <c r="A20" s="87"/>
      <c r="B20" s="87" t="s">
        <v>108</v>
      </c>
      <c r="C20" s="88" t="s">
        <v>109</v>
      </c>
      <c r="D20" s="201">
        <f t="shared" si="0"/>
        <v>5.88</v>
      </c>
      <c r="E20" s="86"/>
      <c r="F20" s="187">
        <f>5.51+0.37</f>
        <v>5.88</v>
      </c>
    </row>
    <row r="21" spans="1:6" s="33" customFormat="1" ht="12" customHeight="1">
      <c r="A21" s="87"/>
      <c r="B21" s="87" t="s">
        <v>110</v>
      </c>
      <c r="C21" s="88" t="s">
        <v>111</v>
      </c>
      <c r="D21" s="201">
        <f t="shared" si="0"/>
        <v>4.6</v>
      </c>
      <c r="E21" s="86"/>
      <c r="F21" s="187">
        <v>4.6</v>
      </c>
    </row>
    <row r="22" spans="1:6" s="33" customFormat="1" ht="12" customHeight="1">
      <c r="A22" s="87"/>
      <c r="B22" s="87" t="s">
        <v>112</v>
      </c>
      <c r="C22" s="88" t="s">
        <v>113</v>
      </c>
      <c r="D22" s="201">
        <f t="shared" si="0"/>
        <v>30.63</v>
      </c>
      <c r="E22" s="187"/>
      <c r="F22" s="187">
        <f>0.4+30.23</f>
        <v>30.63</v>
      </c>
    </row>
    <row r="23" spans="1:7" s="33" customFormat="1" ht="12" customHeight="1">
      <c r="A23" s="87"/>
      <c r="B23" s="87" t="s">
        <v>101</v>
      </c>
      <c r="C23" s="88" t="s">
        <v>114</v>
      </c>
      <c r="D23" s="201">
        <f t="shared" si="0"/>
        <v>1.39</v>
      </c>
      <c r="E23" s="86"/>
      <c r="F23" s="187">
        <v>1.39</v>
      </c>
      <c r="G23" s="47"/>
    </row>
    <row r="24" spans="1:7" s="33" customFormat="1" ht="12" customHeight="1">
      <c r="A24" s="87"/>
      <c r="B24" s="87"/>
      <c r="C24" s="224" t="s">
        <v>305</v>
      </c>
      <c r="D24" s="201">
        <f t="shared" si="0"/>
        <v>5.11</v>
      </c>
      <c r="E24" s="187"/>
      <c r="F24" s="49">
        <v>5.11</v>
      </c>
      <c r="G24" s="47"/>
    </row>
    <row r="25" spans="1:7" s="33" customFormat="1" ht="12" customHeight="1">
      <c r="A25" s="87" t="s">
        <v>115</v>
      </c>
      <c r="B25" s="87"/>
      <c r="C25" s="88" t="s">
        <v>304</v>
      </c>
      <c r="D25" s="201">
        <f t="shared" si="0"/>
        <v>27.880000000000003</v>
      </c>
      <c r="E25" s="86">
        <f>SUM(E26:E28)</f>
        <v>27.880000000000003</v>
      </c>
      <c r="F25" s="45"/>
      <c r="G25" s="47"/>
    </row>
    <row r="26" spans="1:7" s="33" customFormat="1" ht="12" customHeight="1">
      <c r="A26" s="87"/>
      <c r="B26" s="87" t="s">
        <v>60</v>
      </c>
      <c r="C26" s="88" t="s">
        <v>116</v>
      </c>
      <c r="D26" s="201">
        <f t="shared" si="0"/>
        <v>18.62</v>
      </c>
      <c r="E26" s="86">
        <v>18.62</v>
      </c>
      <c r="F26" s="45"/>
      <c r="G26" s="47"/>
    </row>
    <row r="27" spans="1:6" s="33" customFormat="1" ht="12" customHeight="1">
      <c r="A27" s="87"/>
      <c r="B27" s="87" t="s">
        <v>57</v>
      </c>
      <c r="C27" s="88" t="s">
        <v>117</v>
      </c>
      <c r="D27" s="201">
        <f t="shared" si="0"/>
        <v>9.19</v>
      </c>
      <c r="E27" s="86">
        <f>8.91+0.28</f>
        <v>9.19</v>
      </c>
      <c r="F27" s="49"/>
    </row>
    <row r="28" spans="1:6" s="33" customFormat="1" ht="12" customHeight="1">
      <c r="A28" s="87"/>
      <c r="B28" s="87" t="s">
        <v>101</v>
      </c>
      <c r="C28" s="88" t="s">
        <v>118</v>
      </c>
      <c r="D28" s="201">
        <f t="shared" si="0"/>
        <v>0.06999999999999999</v>
      </c>
      <c r="E28" s="86">
        <f>0.06+0.01</f>
        <v>0.06999999999999999</v>
      </c>
      <c r="F28" s="45"/>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T10" sqref="T10"/>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79" customFormat="1" ht="27">
      <c r="A1" s="244" t="s">
        <v>119</v>
      </c>
      <c r="B1" s="244"/>
      <c r="C1" s="244"/>
      <c r="D1" s="244"/>
      <c r="E1" s="244"/>
      <c r="F1" s="244"/>
      <c r="G1" s="244"/>
      <c r="H1" s="244"/>
      <c r="I1" s="244"/>
      <c r="J1" s="244"/>
      <c r="K1" s="244"/>
      <c r="L1" s="244"/>
      <c r="M1" s="244"/>
    </row>
    <row r="2" spans="1:13" s="33" customFormat="1" ht="17.25" customHeight="1">
      <c r="A2" s="80"/>
      <c r="B2" s="81"/>
      <c r="C2" s="81"/>
      <c r="D2" s="81"/>
      <c r="E2" s="81"/>
      <c r="F2" s="81"/>
      <c r="G2" s="81"/>
      <c r="H2" s="81"/>
      <c r="L2" s="80"/>
      <c r="M2" s="82" t="s">
        <v>120</v>
      </c>
    </row>
    <row r="3" spans="1:13" ht="18.75" customHeight="1">
      <c r="A3" s="264" t="s">
        <v>306</v>
      </c>
      <c r="B3" s="264"/>
      <c r="C3" s="264"/>
      <c r="D3" s="71"/>
      <c r="E3" s="71"/>
      <c r="F3" s="71"/>
      <c r="G3" s="71"/>
      <c r="H3" s="71"/>
      <c r="K3" s="33"/>
      <c r="L3" s="236" t="s">
        <v>23</v>
      </c>
      <c r="M3" s="236"/>
    </row>
    <row r="4" spans="1:13" s="12" customFormat="1" ht="27" customHeight="1">
      <c r="A4" s="246" t="s">
        <v>36</v>
      </c>
      <c r="B4" s="246" t="s">
        <v>49</v>
      </c>
      <c r="C4" s="246"/>
      <c r="D4" s="246"/>
      <c r="E4" s="256" t="s">
        <v>50</v>
      </c>
      <c r="F4" s="256" t="s">
        <v>72</v>
      </c>
      <c r="G4" s="256"/>
      <c r="H4" s="256"/>
      <c r="I4" s="256"/>
      <c r="J4" s="256"/>
      <c r="K4" s="256"/>
      <c r="L4" s="256"/>
      <c r="M4" s="256"/>
    </row>
    <row r="5" spans="1:13" s="12" customFormat="1" ht="27" customHeight="1">
      <c r="A5" s="246"/>
      <c r="B5" s="41" t="s">
        <v>51</v>
      </c>
      <c r="C5" s="41" t="s">
        <v>52</v>
      </c>
      <c r="D5" s="40" t="s">
        <v>53</v>
      </c>
      <c r="E5" s="256"/>
      <c r="F5" s="40" t="s">
        <v>39</v>
      </c>
      <c r="G5" s="23" t="s">
        <v>75</v>
      </c>
      <c r="H5" s="23" t="s">
        <v>76</v>
      </c>
      <c r="I5" s="23" t="s">
        <v>77</v>
      </c>
      <c r="J5" s="23" t="s">
        <v>78</v>
      </c>
      <c r="K5" s="23" t="s">
        <v>79</v>
      </c>
      <c r="L5" s="23" t="s">
        <v>80</v>
      </c>
      <c r="M5" s="23" t="s">
        <v>81</v>
      </c>
    </row>
    <row r="6" spans="1:13" s="12" customFormat="1" ht="24" customHeight="1">
      <c r="A6" s="72"/>
      <c r="B6" s="73"/>
      <c r="C6" s="73"/>
      <c r="D6" s="73"/>
      <c r="E6" s="74" t="s">
        <v>39</v>
      </c>
      <c r="F6" s="75">
        <f>SUM(G6:J6)</f>
        <v>0</v>
      </c>
      <c r="G6" s="75">
        <f>SUM(G7:G16)</f>
        <v>0</v>
      </c>
      <c r="H6" s="75">
        <f>SUM(H7:H16)</f>
        <v>0</v>
      </c>
      <c r="I6" s="75">
        <f>SUM(I7:I16)</f>
        <v>0</v>
      </c>
      <c r="J6" s="75">
        <f>SUM(J7:J16)</f>
        <v>0</v>
      </c>
      <c r="K6" s="77"/>
      <c r="L6" s="77"/>
      <c r="M6" s="78"/>
    </row>
    <row r="7" spans="1:13" ht="24" customHeight="1">
      <c r="A7" s="55"/>
      <c r="B7" s="30"/>
      <c r="C7" s="30"/>
      <c r="D7" s="30"/>
      <c r="E7" s="54"/>
      <c r="F7" s="63">
        <f>SUM(G7:J7)</f>
        <v>0</v>
      </c>
      <c r="G7" s="63"/>
      <c r="H7" s="63"/>
      <c r="I7" s="63"/>
      <c r="J7" s="63"/>
      <c r="K7" s="49"/>
      <c r="L7" s="49"/>
      <c r="M7" s="49"/>
    </row>
    <row r="8" spans="1:13" ht="24" customHeight="1">
      <c r="A8" s="55"/>
      <c r="B8" s="30"/>
      <c r="C8" s="30"/>
      <c r="D8" s="30"/>
      <c r="E8" s="54"/>
      <c r="F8" s="63">
        <f aca="true" t="shared" si="0" ref="F8:F16">SUM(G8:J8)</f>
        <v>0</v>
      </c>
      <c r="G8" s="63"/>
      <c r="H8" s="63"/>
      <c r="I8" s="63"/>
      <c r="J8" s="63"/>
      <c r="K8" s="49"/>
      <c r="L8" s="49"/>
      <c r="M8" s="49"/>
    </row>
    <row r="9" spans="1:13" ht="24" customHeight="1">
      <c r="A9" s="55"/>
      <c r="B9" s="30"/>
      <c r="C9" s="30"/>
      <c r="D9" s="30"/>
      <c r="E9" s="54"/>
      <c r="F9" s="63">
        <f t="shared" si="0"/>
        <v>0</v>
      </c>
      <c r="G9" s="63"/>
      <c r="H9" s="63"/>
      <c r="I9" s="63"/>
      <c r="J9" s="63"/>
      <c r="K9" s="49"/>
      <c r="L9" s="49"/>
      <c r="M9" s="49"/>
    </row>
    <row r="10" spans="1:13" ht="24" customHeight="1">
      <c r="A10" s="55"/>
      <c r="B10" s="30"/>
      <c r="C10" s="30"/>
      <c r="D10" s="30"/>
      <c r="E10" s="54"/>
      <c r="F10" s="63">
        <f t="shared" si="0"/>
        <v>0</v>
      </c>
      <c r="G10" s="63"/>
      <c r="H10" s="63"/>
      <c r="I10" s="63"/>
      <c r="J10" s="63"/>
      <c r="K10" s="49"/>
      <c r="L10" s="49"/>
      <c r="M10" s="49"/>
    </row>
    <row r="11" spans="1:13" ht="24" customHeight="1">
      <c r="A11" s="55"/>
      <c r="B11" s="30"/>
      <c r="C11" s="30"/>
      <c r="D11" s="30"/>
      <c r="E11" s="54"/>
      <c r="F11" s="63">
        <f t="shared" si="0"/>
        <v>0</v>
      </c>
      <c r="G11" s="63"/>
      <c r="H11" s="63"/>
      <c r="I11" s="63"/>
      <c r="J11" s="63"/>
      <c r="K11" s="49"/>
      <c r="L11" s="49"/>
      <c r="M11" s="49"/>
    </row>
    <row r="12" spans="1:13" ht="24" customHeight="1">
      <c r="A12" s="55"/>
      <c r="B12" s="30"/>
      <c r="C12" s="30"/>
      <c r="D12" s="30"/>
      <c r="E12" s="54"/>
      <c r="F12" s="63">
        <f t="shared" si="0"/>
        <v>0</v>
      </c>
      <c r="G12" s="63"/>
      <c r="H12" s="63"/>
      <c r="I12" s="63"/>
      <c r="J12" s="63"/>
      <c r="K12" s="49"/>
      <c r="L12" s="49"/>
      <c r="M12" s="49"/>
    </row>
    <row r="13" spans="1:13" ht="24" customHeight="1">
      <c r="A13" s="55"/>
      <c r="B13" s="30"/>
      <c r="C13" s="30"/>
      <c r="D13" s="30"/>
      <c r="E13" s="54"/>
      <c r="F13" s="63">
        <f t="shared" si="0"/>
        <v>0</v>
      </c>
      <c r="G13" s="63"/>
      <c r="H13" s="63"/>
      <c r="I13" s="63"/>
      <c r="J13" s="63"/>
      <c r="K13" s="49"/>
      <c r="L13" s="49"/>
      <c r="M13" s="49"/>
    </row>
    <row r="14" spans="1:13" ht="24" customHeight="1">
      <c r="A14" s="55"/>
      <c r="B14" s="30"/>
      <c r="C14" s="30"/>
      <c r="D14" s="30"/>
      <c r="E14" s="54"/>
      <c r="F14" s="63">
        <f t="shared" si="0"/>
        <v>0</v>
      </c>
      <c r="G14" s="63"/>
      <c r="H14" s="63"/>
      <c r="I14" s="63"/>
      <c r="J14" s="63"/>
      <c r="K14" s="49"/>
      <c r="L14" s="49"/>
      <c r="M14" s="49"/>
    </row>
    <row r="15" spans="1:13" ht="24" customHeight="1">
      <c r="A15" s="55"/>
      <c r="B15" s="30"/>
      <c r="C15" s="30"/>
      <c r="D15" s="30"/>
      <c r="E15" s="54"/>
      <c r="F15" s="63">
        <f t="shared" si="0"/>
        <v>0</v>
      </c>
      <c r="G15" s="63"/>
      <c r="H15" s="63"/>
      <c r="I15" s="63"/>
      <c r="J15" s="63"/>
      <c r="K15" s="49"/>
      <c r="L15" s="49"/>
      <c r="M15" s="49"/>
    </row>
    <row r="16" spans="1:13" ht="22.5" customHeight="1">
      <c r="A16" s="68"/>
      <c r="B16" s="30"/>
      <c r="C16" s="30"/>
      <c r="D16" s="30"/>
      <c r="E16" s="54"/>
      <c r="F16" s="63">
        <f t="shared" si="0"/>
        <v>0</v>
      </c>
      <c r="G16" s="63"/>
      <c r="H16" s="63"/>
      <c r="I16" s="63"/>
      <c r="J16" s="63"/>
      <c r="K16" s="49"/>
      <c r="L16" s="49"/>
      <c r="M16" s="49"/>
    </row>
    <row r="17" spans="1:10" s="220" customFormat="1" ht="26.25" customHeight="1">
      <c r="A17" s="219" t="s">
        <v>297</v>
      </c>
      <c r="B17" s="219"/>
      <c r="C17" s="219"/>
      <c r="D17" s="219"/>
      <c r="E17" s="219"/>
      <c r="F17" s="219"/>
      <c r="G17" s="219"/>
      <c r="H17" s="219"/>
      <c r="I17" s="219"/>
      <c r="J17" s="219"/>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T9" sqref="T9"/>
    </sheetView>
  </sheetViews>
  <sheetFormatPr defaultColWidth="9.33203125" defaultRowHeight="11.25"/>
  <cols>
    <col min="1" max="1" width="24.16015625" style="33" customWidth="1"/>
    <col min="2" max="4" width="7.16015625" style="33" customWidth="1"/>
    <col min="5" max="5" width="11.5" style="33" bestFit="1" customWidth="1"/>
    <col min="6" max="10" width="14.33203125" style="33" customWidth="1"/>
    <col min="11" max="16384" width="9.33203125" style="33" customWidth="1"/>
  </cols>
  <sheetData>
    <row r="1" spans="1:13" ht="35.25" customHeight="1">
      <c r="A1" s="257" t="s">
        <v>121</v>
      </c>
      <c r="B1" s="257"/>
      <c r="C1" s="257"/>
      <c r="D1" s="257"/>
      <c r="E1" s="257"/>
      <c r="F1" s="257"/>
      <c r="G1" s="257"/>
      <c r="H1" s="257"/>
      <c r="I1" s="257"/>
      <c r="J1" s="257"/>
      <c r="K1" s="257"/>
      <c r="L1" s="257"/>
      <c r="M1" s="257"/>
    </row>
    <row r="2" spans="12:13" ht="15.75" customHeight="1">
      <c r="L2" s="235" t="s">
        <v>122</v>
      </c>
      <c r="M2" s="235"/>
    </row>
    <row r="3" spans="1:13" ht="22.5" customHeight="1">
      <c r="A3" s="264" t="s">
        <v>306</v>
      </c>
      <c r="B3" s="264"/>
      <c r="C3" s="264"/>
      <c r="D3" s="71"/>
      <c r="E3" s="71"/>
      <c r="F3" s="71"/>
      <c r="G3" s="71"/>
      <c r="H3" s="71"/>
      <c r="L3" s="236" t="s">
        <v>23</v>
      </c>
      <c r="M3" s="236"/>
    </row>
    <row r="4" spans="1:13" s="32" customFormat="1" ht="24" customHeight="1">
      <c r="A4" s="246" t="s">
        <v>36</v>
      </c>
      <c r="B4" s="246" t="s">
        <v>49</v>
      </c>
      <c r="C4" s="246"/>
      <c r="D4" s="246"/>
      <c r="E4" s="256" t="s">
        <v>50</v>
      </c>
      <c r="F4" s="256" t="s">
        <v>72</v>
      </c>
      <c r="G4" s="256"/>
      <c r="H4" s="256"/>
      <c r="I4" s="256"/>
      <c r="J4" s="256"/>
      <c r="K4" s="256"/>
      <c r="L4" s="256"/>
      <c r="M4" s="256"/>
    </row>
    <row r="5" spans="1:13" s="32" customFormat="1" ht="40.5" customHeight="1">
      <c r="A5" s="246"/>
      <c r="B5" s="41" t="s">
        <v>51</v>
      </c>
      <c r="C5" s="41" t="s">
        <v>52</v>
      </c>
      <c r="D5" s="40" t="s">
        <v>53</v>
      </c>
      <c r="E5" s="256"/>
      <c r="F5" s="40" t="s">
        <v>39</v>
      </c>
      <c r="G5" s="23" t="s">
        <v>75</v>
      </c>
      <c r="H5" s="23" t="s">
        <v>76</v>
      </c>
      <c r="I5" s="23" t="s">
        <v>77</v>
      </c>
      <c r="J5" s="23" t="s">
        <v>78</v>
      </c>
      <c r="K5" s="23" t="s">
        <v>79</v>
      </c>
      <c r="L5" s="23" t="s">
        <v>80</v>
      </c>
      <c r="M5" s="23" t="s">
        <v>81</v>
      </c>
    </row>
    <row r="6" spans="1:13" s="32" customFormat="1" ht="23.25" customHeight="1">
      <c r="A6" s="72"/>
      <c r="B6" s="73"/>
      <c r="C6" s="73"/>
      <c r="D6" s="73"/>
      <c r="E6" s="74" t="s">
        <v>39</v>
      </c>
      <c r="F6" s="75">
        <f>SUM(G6:J6)</f>
        <v>0</v>
      </c>
      <c r="G6" s="75">
        <f>SUM(G7:G16)</f>
        <v>0</v>
      </c>
      <c r="H6" s="75">
        <f>SUM(H7:H16)</f>
        <v>0</v>
      </c>
      <c r="I6" s="75">
        <f>SUM(I7:I16)</f>
        <v>0</v>
      </c>
      <c r="J6" s="75">
        <f>SUM(J7:J16)</f>
        <v>0</v>
      </c>
      <c r="K6" s="77"/>
      <c r="L6" s="77"/>
      <c r="M6" s="78"/>
    </row>
    <row r="7" spans="1:13" s="32" customFormat="1" ht="23.25" customHeight="1">
      <c r="A7" s="55"/>
      <c r="B7" s="30"/>
      <c r="C7" s="30"/>
      <c r="D7" s="30"/>
      <c r="E7" s="54"/>
      <c r="F7" s="63">
        <f>SUM(G7:J7)</f>
        <v>0</v>
      </c>
      <c r="G7" s="63"/>
      <c r="H7" s="63"/>
      <c r="I7" s="63"/>
      <c r="J7" s="63"/>
      <c r="K7" s="49"/>
      <c r="L7" s="49"/>
      <c r="M7" s="49"/>
    </row>
    <row r="8" spans="1:13" s="32" customFormat="1" ht="23.25" customHeight="1">
      <c r="A8" s="55"/>
      <c r="B8" s="30"/>
      <c r="C8" s="30"/>
      <c r="D8" s="30"/>
      <c r="E8" s="54"/>
      <c r="F8" s="63">
        <f aca="true" t="shared" si="0" ref="F8:F16">SUM(G8:J8)</f>
        <v>0</v>
      </c>
      <c r="G8" s="63"/>
      <c r="H8" s="63"/>
      <c r="I8" s="63"/>
      <c r="J8" s="63"/>
      <c r="K8" s="49"/>
      <c r="L8" s="49"/>
      <c r="M8" s="49"/>
    </row>
    <row r="9" spans="1:13" s="32" customFormat="1" ht="23.25" customHeight="1">
      <c r="A9" s="55"/>
      <c r="B9" s="30"/>
      <c r="C9" s="30"/>
      <c r="D9" s="30"/>
      <c r="E9" s="54"/>
      <c r="F9" s="63">
        <f t="shared" si="0"/>
        <v>0</v>
      </c>
      <c r="G9" s="63"/>
      <c r="H9" s="63"/>
      <c r="I9" s="63"/>
      <c r="J9" s="63"/>
      <c r="K9" s="49"/>
      <c r="L9" s="49"/>
      <c r="M9" s="49"/>
    </row>
    <row r="10" spans="1:13" s="32" customFormat="1" ht="23.25" customHeight="1">
      <c r="A10" s="55"/>
      <c r="B10" s="30"/>
      <c r="C10" s="30"/>
      <c r="D10" s="30"/>
      <c r="E10" s="54"/>
      <c r="F10" s="63">
        <f t="shared" si="0"/>
        <v>0</v>
      </c>
      <c r="G10" s="63"/>
      <c r="H10" s="63"/>
      <c r="I10" s="63"/>
      <c r="J10" s="63"/>
      <c r="K10" s="49"/>
      <c r="L10" s="49"/>
      <c r="M10" s="49"/>
    </row>
    <row r="11" spans="1:13" s="32" customFormat="1" ht="23.25" customHeight="1">
      <c r="A11" s="55"/>
      <c r="B11" s="30"/>
      <c r="C11" s="30"/>
      <c r="D11" s="30"/>
      <c r="E11" s="54"/>
      <c r="F11" s="63">
        <f t="shared" si="0"/>
        <v>0</v>
      </c>
      <c r="G11" s="63"/>
      <c r="H11" s="63"/>
      <c r="I11" s="63"/>
      <c r="J11" s="63"/>
      <c r="K11" s="49"/>
      <c r="L11" s="49"/>
      <c r="M11" s="49"/>
    </row>
    <row r="12" spans="1:13" s="32" customFormat="1" ht="23.25" customHeight="1">
      <c r="A12" s="55"/>
      <c r="B12" s="30"/>
      <c r="C12" s="30"/>
      <c r="D12" s="30"/>
      <c r="E12" s="54"/>
      <c r="F12" s="63">
        <f t="shared" si="0"/>
        <v>0</v>
      </c>
      <c r="G12" s="63"/>
      <c r="H12" s="63"/>
      <c r="I12" s="63"/>
      <c r="J12" s="63"/>
      <c r="K12" s="49"/>
      <c r="L12" s="49"/>
      <c r="M12" s="49"/>
    </row>
    <row r="13" spans="1:13" s="32" customFormat="1" ht="23.25" customHeight="1">
      <c r="A13" s="55"/>
      <c r="B13" s="30"/>
      <c r="C13" s="30"/>
      <c r="D13" s="30"/>
      <c r="E13" s="54"/>
      <c r="F13" s="63">
        <f t="shared" si="0"/>
        <v>0</v>
      </c>
      <c r="G13" s="63"/>
      <c r="H13" s="63"/>
      <c r="I13" s="63"/>
      <c r="J13" s="63"/>
      <c r="K13" s="49"/>
      <c r="L13" s="49"/>
      <c r="M13" s="49"/>
    </row>
    <row r="14" spans="1:13" s="32" customFormat="1" ht="23.25" customHeight="1">
      <c r="A14" s="55"/>
      <c r="B14" s="30"/>
      <c r="C14" s="30"/>
      <c r="D14" s="30"/>
      <c r="E14" s="54"/>
      <c r="F14" s="63">
        <f t="shared" si="0"/>
        <v>0</v>
      </c>
      <c r="G14" s="63"/>
      <c r="H14" s="63"/>
      <c r="I14" s="63"/>
      <c r="J14" s="63"/>
      <c r="K14" s="49"/>
      <c r="L14" s="49"/>
      <c r="M14" s="49"/>
    </row>
    <row r="15" spans="1:13" ht="24.75" customHeight="1">
      <c r="A15" s="55"/>
      <c r="B15" s="30"/>
      <c r="C15" s="30"/>
      <c r="D15" s="30"/>
      <c r="E15" s="54"/>
      <c r="F15" s="63">
        <f t="shared" si="0"/>
        <v>0</v>
      </c>
      <c r="G15" s="63"/>
      <c r="H15" s="63"/>
      <c r="I15" s="63"/>
      <c r="J15" s="63"/>
      <c r="K15" s="49"/>
      <c r="L15" s="49"/>
      <c r="M15" s="49"/>
    </row>
    <row r="16" spans="1:13" ht="22.5" customHeight="1">
      <c r="A16" s="68"/>
      <c r="B16" s="30"/>
      <c r="C16" s="30"/>
      <c r="D16" s="30"/>
      <c r="E16" s="54"/>
      <c r="F16" s="63">
        <f t="shared" si="0"/>
        <v>0</v>
      </c>
      <c r="G16" s="63"/>
      <c r="H16" s="63"/>
      <c r="I16" s="63"/>
      <c r="J16" s="63"/>
      <c r="K16" s="49"/>
      <c r="L16" s="49"/>
      <c r="M16" s="49"/>
    </row>
    <row r="17" spans="1:13" ht="14.25">
      <c r="A17" s="267" t="s">
        <v>298</v>
      </c>
      <c r="B17" s="268"/>
      <c r="C17" s="268"/>
      <c r="D17" s="268"/>
      <c r="E17" s="268"/>
      <c r="F17" s="268"/>
      <c r="G17" s="268"/>
      <c r="H17" s="268"/>
      <c r="I17" s="268"/>
      <c r="J17" s="268"/>
      <c r="K17" s="268"/>
      <c r="L17" s="268"/>
      <c r="M17" s="268"/>
    </row>
    <row r="18" ht="12">
      <c r="E18" s="47"/>
    </row>
    <row r="22" ht="12">
      <c r="G22" s="47"/>
    </row>
    <row r="23" ht="12">
      <c r="C23" s="47"/>
    </row>
  </sheetData>
  <sheetProtection/>
  <mergeCells count="9">
    <mergeCell ref="A17:M17"/>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T11" sqref="T11"/>
    </sheetView>
  </sheetViews>
  <sheetFormatPr defaultColWidth="9.16015625" defaultRowHeight="11.25"/>
  <cols>
    <col min="1" max="1" width="34" style="33" customWidth="1"/>
    <col min="2" max="4" width="7.16015625" style="33" customWidth="1"/>
    <col min="5" max="5" width="17.83203125" style="33" customWidth="1"/>
    <col min="6" max="10" width="14.33203125" style="33" customWidth="1"/>
    <col min="11" max="16384" width="9.16015625" style="33" customWidth="1"/>
  </cols>
  <sheetData>
    <row r="1" spans="1:13" ht="35.25" customHeight="1">
      <c r="A1" s="271" t="s">
        <v>181</v>
      </c>
      <c r="B1" s="257"/>
      <c r="C1" s="257"/>
      <c r="D1" s="257"/>
      <c r="E1" s="257"/>
      <c r="F1" s="257"/>
      <c r="G1" s="257"/>
      <c r="H1" s="257"/>
      <c r="I1" s="257"/>
      <c r="J1" s="257"/>
      <c r="K1" s="257"/>
      <c r="L1" s="257"/>
      <c r="M1" s="257"/>
    </row>
    <row r="2" spans="12:13" ht="15.75" customHeight="1">
      <c r="L2" s="235" t="s">
        <v>123</v>
      </c>
      <c r="M2" s="235"/>
    </row>
    <row r="3" spans="1:13" ht="22.5" customHeight="1">
      <c r="A3" s="264" t="s">
        <v>306</v>
      </c>
      <c r="B3" s="264"/>
      <c r="C3" s="264"/>
      <c r="D3" s="71"/>
      <c r="E3" s="71"/>
      <c r="F3" s="71"/>
      <c r="G3" s="71"/>
      <c r="H3" s="71"/>
      <c r="L3" s="236" t="s">
        <v>23</v>
      </c>
      <c r="M3" s="236"/>
    </row>
    <row r="4" spans="1:13" s="32" customFormat="1" ht="24" customHeight="1">
      <c r="A4" s="246" t="s">
        <v>36</v>
      </c>
      <c r="B4" s="246" t="s">
        <v>49</v>
      </c>
      <c r="C4" s="246"/>
      <c r="D4" s="246"/>
      <c r="E4" s="256" t="s">
        <v>50</v>
      </c>
      <c r="F4" s="256" t="s">
        <v>72</v>
      </c>
      <c r="G4" s="256"/>
      <c r="H4" s="256"/>
      <c r="I4" s="256"/>
      <c r="J4" s="256"/>
      <c r="K4" s="256"/>
      <c r="L4" s="256"/>
      <c r="M4" s="256"/>
    </row>
    <row r="5" spans="1:13" s="32" customFormat="1" ht="40.5" customHeight="1">
      <c r="A5" s="246"/>
      <c r="B5" s="41" t="s">
        <v>51</v>
      </c>
      <c r="C5" s="41" t="s">
        <v>52</v>
      </c>
      <c r="D5" s="40" t="s">
        <v>53</v>
      </c>
      <c r="E5" s="256"/>
      <c r="F5" s="40" t="s">
        <v>39</v>
      </c>
      <c r="G5" s="23" t="s">
        <v>75</v>
      </c>
      <c r="H5" s="23" t="s">
        <v>76</v>
      </c>
      <c r="I5" s="23" t="s">
        <v>77</v>
      </c>
      <c r="J5" s="23" t="s">
        <v>78</v>
      </c>
      <c r="K5" s="23" t="s">
        <v>79</v>
      </c>
      <c r="L5" s="23" t="s">
        <v>80</v>
      </c>
      <c r="M5" s="23" t="s">
        <v>81</v>
      </c>
    </row>
    <row r="6" spans="1:13" s="32" customFormat="1" ht="23.25" customHeight="1">
      <c r="A6" s="72"/>
      <c r="B6" s="73"/>
      <c r="C6" s="73"/>
      <c r="D6" s="73"/>
      <c r="E6" s="74" t="s">
        <v>39</v>
      </c>
      <c r="F6" s="75">
        <f>SUM(G6:J6)</f>
        <v>0</v>
      </c>
      <c r="G6" s="75">
        <f>SUM(G7:G16)</f>
        <v>0</v>
      </c>
      <c r="H6" s="75">
        <f>SUM(H7:H16)</f>
        <v>0</v>
      </c>
      <c r="I6" s="75">
        <f>SUM(I7:I16)</f>
        <v>0</v>
      </c>
      <c r="J6" s="75">
        <f>SUM(J7:J16)</f>
        <v>0</v>
      </c>
      <c r="K6" s="77"/>
      <c r="L6" s="77"/>
      <c r="M6" s="78"/>
    </row>
    <row r="7" spans="1:13" s="32" customFormat="1" ht="23.25" customHeight="1">
      <c r="A7" s="55"/>
      <c r="B7" s="30"/>
      <c r="C7" s="30"/>
      <c r="D7" s="30"/>
      <c r="E7" s="54"/>
      <c r="F7" s="63">
        <f>SUM(G7:J7)</f>
        <v>0</v>
      </c>
      <c r="G7" s="63"/>
      <c r="H7" s="63"/>
      <c r="I7" s="63"/>
      <c r="J7" s="63"/>
      <c r="K7" s="49"/>
      <c r="L7" s="49"/>
      <c r="M7" s="49"/>
    </row>
    <row r="8" spans="1:13" s="32" customFormat="1" ht="23.25" customHeight="1">
      <c r="A8" s="55"/>
      <c r="B8" s="30"/>
      <c r="C8" s="30"/>
      <c r="D8" s="30"/>
      <c r="E8" s="54"/>
      <c r="F8" s="63">
        <f aca="true" t="shared" si="0" ref="F8:F16">SUM(G8:J8)</f>
        <v>0</v>
      </c>
      <c r="G8" s="63"/>
      <c r="H8" s="63"/>
      <c r="I8" s="63"/>
      <c r="J8" s="63"/>
      <c r="K8" s="49"/>
      <c r="L8" s="49"/>
      <c r="M8" s="49"/>
    </row>
    <row r="9" spans="1:13" s="32" customFormat="1" ht="23.25" customHeight="1">
      <c r="A9" s="55"/>
      <c r="B9" s="30"/>
      <c r="C9" s="30"/>
      <c r="D9" s="30"/>
      <c r="E9" s="54"/>
      <c r="F9" s="63">
        <f t="shared" si="0"/>
        <v>0</v>
      </c>
      <c r="G9" s="63"/>
      <c r="H9" s="63"/>
      <c r="I9" s="63"/>
      <c r="J9" s="63"/>
      <c r="K9" s="49"/>
      <c r="L9" s="49"/>
      <c r="M9" s="49"/>
    </row>
    <row r="10" spans="1:13" s="32" customFormat="1" ht="23.25" customHeight="1">
      <c r="A10" s="55"/>
      <c r="B10" s="30"/>
      <c r="C10" s="30"/>
      <c r="D10" s="30"/>
      <c r="E10" s="54"/>
      <c r="F10" s="63">
        <f t="shared" si="0"/>
        <v>0</v>
      </c>
      <c r="G10" s="63"/>
      <c r="H10" s="63"/>
      <c r="I10" s="63"/>
      <c r="J10" s="63"/>
      <c r="K10" s="49"/>
      <c r="L10" s="49"/>
      <c r="M10" s="49"/>
    </row>
    <row r="11" spans="1:13" s="32" customFormat="1" ht="23.25" customHeight="1">
      <c r="A11" s="55"/>
      <c r="B11" s="30"/>
      <c r="C11" s="30"/>
      <c r="D11" s="30"/>
      <c r="E11" s="54"/>
      <c r="F11" s="63">
        <f t="shared" si="0"/>
        <v>0</v>
      </c>
      <c r="G11" s="63"/>
      <c r="H11" s="63"/>
      <c r="I11" s="63"/>
      <c r="J11" s="63"/>
      <c r="K11" s="49"/>
      <c r="L11" s="49"/>
      <c r="M11" s="49"/>
    </row>
    <row r="12" spans="1:13" s="32" customFormat="1" ht="23.25" customHeight="1">
      <c r="A12" s="55"/>
      <c r="B12" s="30"/>
      <c r="C12" s="30"/>
      <c r="D12" s="30"/>
      <c r="E12" s="54"/>
      <c r="F12" s="63">
        <f t="shared" si="0"/>
        <v>0</v>
      </c>
      <c r="G12" s="63"/>
      <c r="H12" s="63"/>
      <c r="I12" s="63"/>
      <c r="J12" s="63"/>
      <c r="K12" s="49"/>
      <c r="L12" s="49"/>
      <c r="M12" s="49"/>
    </row>
    <row r="13" spans="1:13" s="32" customFormat="1" ht="23.25" customHeight="1">
      <c r="A13" s="55"/>
      <c r="B13" s="30"/>
      <c r="C13" s="30"/>
      <c r="D13" s="30"/>
      <c r="E13" s="54"/>
      <c r="F13" s="63">
        <f t="shared" si="0"/>
        <v>0</v>
      </c>
      <c r="G13" s="63"/>
      <c r="H13" s="63"/>
      <c r="I13" s="63"/>
      <c r="J13" s="63"/>
      <c r="K13" s="49"/>
      <c r="L13" s="49"/>
      <c r="M13" s="49"/>
    </row>
    <row r="14" spans="1:13" s="32" customFormat="1" ht="23.25" customHeight="1">
      <c r="A14" s="55"/>
      <c r="B14" s="30"/>
      <c r="C14" s="30"/>
      <c r="D14" s="30"/>
      <c r="E14" s="54"/>
      <c r="F14" s="63">
        <f t="shared" si="0"/>
        <v>0</v>
      </c>
      <c r="G14" s="63"/>
      <c r="H14" s="63"/>
      <c r="I14" s="63"/>
      <c r="J14" s="63"/>
      <c r="K14" s="49"/>
      <c r="L14" s="49"/>
      <c r="M14" s="49"/>
    </row>
    <row r="15" spans="1:13" ht="24.75" customHeight="1">
      <c r="A15" s="55"/>
      <c r="B15" s="30"/>
      <c r="C15" s="30"/>
      <c r="D15" s="30"/>
      <c r="E15" s="54"/>
      <c r="F15" s="63">
        <f t="shared" si="0"/>
        <v>0</v>
      </c>
      <c r="G15" s="63"/>
      <c r="H15" s="63"/>
      <c r="I15" s="63"/>
      <c r="J15" s="63"/>
      <c r="K15" s="49"/>
      <c r="L15" s="49"/>
      <c r="M15" s="49"/>
    </row>
    <row r="16" spans="1:13" ht="22.5" customHeight="1">
      <c r="A16" s="68"/>
      <c r="B16" s="30"/>
      <c r="C16" s="30"/>
      <c r="D16" s="30"/>
      <c r="E16" s="54"/>
      <c r="F16" s="63">
        <f t="shared" si="0"/>
        <v>0</v>
      </c>
      <c r="G16" s="63"/>
      <c r="H16" s="63"/>
      <c r="I16" s="63"/>
      <c r="J16" s="63"/>
      <c r="K16" s="49"/>
      <c r="L16" s="49"/>
      <c r="M16" s="49"/>
    </row>
    <row r="17" spans="1:13" s="70" customFormat="1" ht="42.75" customHeight="1">
      <c r="A17" s="269" t="s">
        <v>279</v>
      </c>
      <c r="B17" s="270"/>
      <c r="C17" s="270"/>
      <c r="D17" s="270"/>
      <c r="E17" s="270"/>
      <c r="F17" s="270"/>
      <c r="G17" s="270"/>
      <c r="H17" s="270"/>
      <c r="I17" s="270"/>
      <c r="J17" s="270"/>
      <c r="K17" s="270"/>
      <c r="L17" s="270"/>
      <c r="M17" s="270"/>
    </row>
    <row r="18" spans="1:13" ht="14.25">
      <c r="A18" s="268"/>
      <c r="B18" s="268"/>
      <c r="C18" s="268"/>
      <c r="D18" s="268"/>
      <c r="E18" s="268"/>
      <c r="F18" s="268"/>
      <c r="G18" s="268"/>
      <c r="H18" s="268"/>
      <c r="I18" s="268"/>
      <c r="J18" s="268"/>
      <c r="K18" s="268"/>
      <c r="L18" s="268"/>
      <c r="M18" s="268"/>
    </row>
    <row r="19" ht="12">
      <c r="E19" s="47"/>
    </row>
    <row r="23" ht="12">
      <c r="G23" s="47"/>
    </row>
    <row r="24" ht="12">
      <c r="C24" s="47"/>
    </row>
  </sheetData>
  <sheetProtection/>
  <mergeCells count="10">
    <mergeCell ref="A17:M17"/>
    <mergeCell ref="A18:M18"/>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S13"/>
  <sheetViews>
    <sheetView showGridLines="0" showZeros="0" zoomScalePageLayoutView="0" workbookViewId="0" topLeftCell="A1">
      <selection activeCell="S10" sqref="S10"/>
    </sheetView>
  </sheetViews>
  <sheetFormatPr defaultColWidth="9.16015625" defaultRowHeight="12.75" customHeight="1"/>
  <cols>
    <col min="1" max="1" width="22.66015625" style="0" customWidth="1"/>
    <col min="2" max="2" width="19.83203125" style="0" customWidth="1"/>
    <col min="3" max="3" width="80.16015625" style="0" customWidth="1"/>
    <col min="4" max="4" width="13.83203125" style="0" customWidth="1"/>
    <col min="5" max="5" width="8.660156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244" t="s">
        <v>124</v>
      </c>
      <c r="B1" s="244"/>
      <c r="C1" s="244"/>
      <c r="D1" s="244"/>
      <c r="E1" s="244"/>
      <c r="F1" s="244"/>
      <c r="G1" s="244"/>
      <c r="H1" s="244"/>
      <c r="I1" s="244"/>
      <c r="J1" s="244"/>
      <c r="K1" s="244"/>
      <c r="L1" s="244"/>
      <c r="M1" s="244"/>
    </row>
    <row r="2" spans="1:13" ht="18" customHeight="1">
      <c r="A2" s="33"/>
      <c r="B2" s="33"/>
      <c r="C2" s="33"/>
      <c r="D2" s="33"/>
      <c r="E2" s="33"/>
      <c r="F2" s="33"/>
      <c r="G2" s="33"/>
      <c r="H2" s="33"/>
      <c r="I2" s="33"/>
      <c r="M2" s="35" t="s">
        <v>125</v>
      </c>
    </row>
    <row r="3" spans="1:13" ht="21" customHeight="1">
      <c r="A3" s="20" t="s">
        <v>244</v>
      </c>
      <c r="B3" s="33"/>
      <c r="C3" s="33"/>
      <c r="D3" s="33"/>
      <c r="E3" s="33"/>
      <c r="F3" s="33"/>
      <c r="G3" s="33"/>
      <c r="H3" s="33"/>
      <c r="I3" s="33"/>
      <c r="K3" s="33"/>
      <c r="M3" s="69" t="s">
        <v>23</v>
      </c>
    </row>
    <row r="4" spans="1:13" s="12" customFormat="1" ht="29.25" customHeight="1">
      <c r="A4" s="242" t="s">
        <v>36</v>
      </c>
      <c r="B4" s="233" t="s">
        <v>126</v>
      </c>
      <c r="C4" s="233" t="s">
        <v>127</v>
      </c>
      <c r="D4" s="237" t="s">
        <v>63</v>
      </c>
      <c r="E4" s="237"/>
      <c r="F4" s="237"/>
      <c r="G4" s="237"/>
      <c r="H4" s="237"/>
      <c r="I4" s="237"/>
      <c r="J4" s="237"/>
      <c r="K4" s="237"/>
      <c r="L4" s="237"/>
      <c r="M4" s="237"/>
    </row>
    <row r="5" spans="1:13" s="12" customFormat="1" ht="12" customHeight="1">
      <c r="A5" s="248"/>
      <c r="B5" s="273"/>
      <c r="C5" s="273"/>
      <c r="D5" s="233" t="s">
        <v>39</v>
      </c>
      <c r="E5" s="237" t="s">
        <v>28</v>
      </c>
      <c r="F5" s="237"/>
      <c r="G5" s="237" t="s">
        <v>168</v>
      </c>
      <c r="H5" s="237" t="s">
        <v>170</v>
      </c>
      <c r="I5" s="237" t="s">
        <v>172</v>
      </c>
      <c r="J5" s="237" t="s">
        <v>69</v>
      </c>
      <c r="K5" s="237" t="s">
        <v>175</v>
      </c>
      <c r="L5" s="237"/>
      <c r="M5" s="237" t="s">
        <v>177</v>
      </c>
    </row>
    <row r="6" spans="1:13" s="12" customFormat="1" ht="51.75" customHeight="1">
      <c r="A6" s="243"/>
      <c r="B6" s="234"/>
      <c r="C6" s="234"/>
      <c r="D6" s="234"/>
      <c r="E6" s="56" t="s">
        <v>42</v>
      </c>
      <c r="F6" s="23" t="s">
        <v>43</v>
      </c>
      <c r="G6" s="237"/>
      <c r="H6" s="237"/>
      <c r="I6" s="237"/>
      <c r="J6" s="237"/>
      <c r="K6" s="56" t="s">
        <v>42</v>
      </c>
      <c r="L6" s="56" t="s">
        <v>179</v>
      </c>
      <c r="M6" s="237"/>
    </row>
    <row r="7" spans="1:14" ht="28.5" customHeight="1">
      <c r="A7" s="27" t="s">
        <v>39</v>
      </c>
      <c r="B7" s="61"/>
      <c r="C7" s="61" t="s">
        <v>128</v>
      </c>
      <c r="D7" s="193">
        <f>SUM(D8:D12)</f>
        <v>57.7</v>
      </c>
      <c r="E7" s="193">
        <f>SUM(E8:E12)</f>
        <v>57.7</v>
      </c>
      <c r="F7" s="57"/>
      <c r="G7" s="57"/>
      <c r="H7" s="57"/>
      <c r="I7" s="57"/>
      <c r="J7" s="57"/>
      <c r="K7" s="49"/>
      <c r="L7" s="58"/>
      <c r="M7" s="58"/>
      <c r="N7" s="194"/>
    </row>
    <row r="8" spans="1:14" ht="123.75" customHeight="1">
      <c r="A8" s="55" t="s">
        <v>307</v>
      </c>
      <c r="B8" s="190" t="s">
        <v>236</v>
      </c>
      <c r="C8" s="195" t="s">
        <v>231</v>
      </c>
      <c r="D8" s="192">
        <v>19.7</v>
      </c>
      <c r="E8" s="192">
        <v>19.7</v>
      </c>
      <c r="F8" s="57"/>
      <c r="G8" s="57"/>
      <c r="H8" s="57"/>
      <c r="I8" s="57"/>
      <c r="J8" s="57"/>
      <c r="K8" s="49"/>
      <c r="L8" s="58"/>
      <c r="M8" s="58"/>
      <c r="N8" s="194"/>
    </row>
    <row r="9" spans="1:13" ht="78.75" customHeight="1">
      <c r="A9" s="55" t="s">
        <v>237</v>
      </c>
      <c r="B9" s="190" t="s">
        <v>227</v>
      </c>
      <c r="C9" s="189" t="s">
        <v>232</v>
      </c>
      <c r="D9" s="192">
        <v>11.5</v>
      </c>
      <c r="E9" s="192">
        <v>11.5</v>
      </c>
      <c r="F9" s="45"/>
      <c r="G9" s="45"/>
      <c r="H9" s="45"/>
      <c r="I9" s="45"/>
      <c r="J9" s="45"/>
      <c r="K9" s="49"/>
      <c r="L9" s="58"/>
      <c r="M9" s="58"/>
    </row>
    <row r="10" spans="1:19" ht="97.5" customHeight="1">
      <c r="A10" s="55" t="s">
        <v>237</v>
      </c>
      <c r="B10" s="190" t="s">
        <v>228</v>
      </c>
      <c r="C10" s="189" t="s">
        <v>233</v>
      </c>
      <c r="D10" s="192">
        <v>19</v>
      </c>
      <c r="E10" s="192">
        <v>19</v>
      </c>
      <c r="F10" s="45"/>
      <c r="G10" s="45"/>
      <c r="H10" s="45"/>
      <c r="I10" s="45"/>
      <c r="J10" s="45"/>
      <c r="K10" s="49"/>
      <c r="L10" s="58"/>
      <c r="M10" s="58"/>
      <c r="S10" s="194"/>
    </row>
    <row r="11" spans="1:13" ht="33" customHeight="1">
      <c r="A11" s="55" t="s">
        <v>237</v>
      </c>
      <c r="B11" s="190" t="s">
        <v>229</v>
      </c>
      <c r="C11" s="189" t="s">
        <v>235</v>
      </c>
      <c r="D11" s="192">
        <v>1.5</v>
      </c>
      <c r="E11" s="192">
        <v>1.5</v>
      </c>
      <c r="F11" s="45"/>
      <c r="G11" s="45"/>
      <c r="H11" s="45"/>
      <c r="I11" s="45"/>
      <c r="J11" s="45"/>
      <c r="K11" s="49"/>
      <c r="L11" s="58"/>
      <c r="M11" s="58"/>
    </row>
    <row r="12" spans="1:13" ht="102" customHeight="1">
      <c r="A12" s="55" t="s">
        <v>237</v>
      </c>
      <c r="B12" s="191" t="s">
        <v>230</v>
      </c>
      <c r="C12" s="189" t="s">
        <v>234</v>
      </c>
      <c r="D12" s="192">
        <v>6</v>
      </c>
      <c r="E12" s="192">
        <v>6</v>
      </c>
      <c r="F12" s="45"/>
      <c r="G12" s="45"/>
      <c r="H12" s="45"/>
      <c r="I12" s="45"/>
      <c r="J12" s="45"/>
      <c r="K12" s="49"/>
      <c r="L12" s="58"/>
      <c r="M12" s="58"/>
    </row>
    <row r="13" spans="1:13" ht="12.75" customHeight="1">
      <c r="A13" s="272"/>
      <c r="B13" s="272"/>
      <c r="C13" s="272"/>
      <c r="D13" s="272"/>
      <c r="E13" s="272"/>
      <c r="F13" s="272"/>
      <c r="G13" s="272"/>
      <c r="H13" s="272"/>
      <c r="I13" s="272"/>
      <c r="J13" s="272"/>
      <c r="K13" s="272"/>
      <c r="L13" s="272"/>
      <c r="M13" s="272"/>
    </row>
  </sheetData>
  <sheetProtection/>
  <mergeCells count="14">
    <mergeCell ref="A13:M13"/>
    <mergeCell ref="A4:A6"/>
    <mergeCell ref="B4:B6"/>
    <mergeCell ref="C4:C6"/>
    <mergeCell ref="M5:M6"/>
    <mergeCell ref="I5:I6"/>
    <mergeCell ref="J5:J6"/>
    <mergeCell ref="K5:L5"/>
    <mergeCell ref="A1:M1"/>
    <mergeCell ref="D4:M4"/>
    <mergeCell ref="E5:F5"/>
    <mergeCell ref="D5:D6"/>
    <mergeCell ref="G5:G6"/>
    <mergeCell ref="H5:H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X8" sqref="X8"/>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263" t="s">
        <v>129</v>
      </c>
      <c r="B1" s="263"/>
      <c r="C1" s="263"/>
      <c r="D1" s="263"/>
      <c r="E1" s="263"/>
      <c r="F1" s="263"/>
      <c r="G1" s="263"/>
      <c r="H1" s="263"/>
      <c r="I1" s="263"/>
      <c r="J1" s="263"/>
      <c r="K1" s="263"/>
      <c r="L1" s="263"/>
      <c r="M1" s="263"/>
      <c r="N1" s="263"/>
      <c r="O1" s="263"/>
    </row>
    <row r="2" spans="1:15" ht="22.5" customHeight="1">
      <c r="A2" s="51"/>
      <c r="B2" s="51"/>
      <c r="C2" s="51"/>
      <c r="D2" s="51"/>
      <c r="E2" s="51"/>
      <c r="F2" s="51"/>
      <c r="G2" s="51"/>
      <c r="H2" s="51"/>
      <c r="I2" s="51"/>
      <c r="J2" s="51"/>
      <c r="K2" s="51"/>
      <c r="O2" s="59" t="s">
        <v>130</v>
      </c>
    </row>
    <row r="3" spans="1:15" ht="20.25" customHeight="1">
      <c r="A3" s="20" t="s">
        <v>306</v>
      </c>
      <c r="O3" s="60" t="s">
        <v>23</v>
      </c>
    </row>
    <row r="4" spans="1:15" s="12" customFormat="1" ht="30.75" customHeight="1">
      <c r="A4" s="274" t="s">
        <v>36</v>
      </c>
      <c r="B4" s="274" t="s">
        <v>131</v>
      </c>
      <c r="C4" s="274" t="s">
        <v>132</v>
      </c>
      <c r="D4" s="274" t="s">
        <v>133</v>
      </c>
      <c r="E4" s="274" t="s">
        <v>134</v>
      </c>
      <c r="F4" s="279" t="s">
        <v>63</v>
      </c>
      <c r="G4" s="279"/>
      <c r="H4" s="279"/>
      <c r="I4" s="279"/>
      <c r="J4" s="279"/>
      <c r="K4" s="279"/>
      <c r="L4" s="279"/>
      <c r="M4" s="279"/>
      <c r="N4" s="279"/>
      <c r="O4" s="279"/>
    </row>
    <row r="5" spans="1:15" s="12" customFormat="1" ht="26.25" customHeight="1">
      <c r="A5" s="275"/>
      <c r="B5" s="275"/>
      <c r="C5" s="275"/>
      <c r="D5" s="275"/>
      <c r="E5" s="275"/>
      <c r="F5" s="277" t="s">
        <v>39</v>
      </c>
      <c r="G5" s="237" t="s">
        <v>28</v>
      </c>
      <c r="H5" s="237"/>
      <c r="I5" s="237" t="s">
        <v>168</v>
      </c>
      <c r="J5" s="237" t="s">
        <v>170</v>
      </c>
      <c r="K5" s="237" t="s">
        <v>172</v>
      </c>
      <c r="L5" s="237" t="s">
        <v>69</v>
      </c>
      <c r="M5" s="237" t="s">
        <v>175</v>
      </c>
      <c r="N5" s="237"/>
      <c r="O5" s="237" t="s">
        <v>177</v>
      </c>
    </row>
    <row r="6" spans="1:15" s="12" customFormat="1" ht="48" customHeight="1">
      <c r="A6" s="276"/>
      <c r="B6" s="276"/>
      <c r="C6" s="276"/>
      <c r="D6" s="276"/>
      <c r="E6" s="276">
        <f>SUM(E7:E23)</f>
        <v>0</v>
      </c>
      <c r="F6" s="278"/>
      <c r="G6" s="56" t="s">
        <v>42</v>
      </c>
      <c r="H6" s="23" t="s">
        <v>43</v>
      </c>
      <c r="I6" s="237"/>
      <c r="J6" s="237"/>
      <c r="K6" s="237"/>
      <c r="L6" s="237"/>
      <c r="M6" s="56" t="s">
        <v>42</v>
      </c>
      <c r="N6" s="56" t="s">
        <v>179</v>
      </c>
      <c r="O6" s="237"/>
    </row>
    <row r="7" spans="1:15" s="12" customFormat="1" ht="33" customHeight="1">
      <c r="A7" s="52" t="s">
        <v>39</v>
      </c>
      <c r="B7" s="31"/>
      <c r="C7" s="61"/>
      <c r="D7" s="61" t="s">
        <v>128</v>
      </c>
      <c r="E7" s="62">
        <f>SUM(E8:E25)</f>
        <v>0</v>
      </c>
      <c r="F7" s="63"/>
      <c r="G7" s="57"/>
      <c r="H7" s="64"/>
      <c r="I7" s="64"/>
      <c r="J7" s="64"/>
      <c r="K7" s="64"/>
      <c r="L7" s="64"/>
      <c r="M7" s="65"/>
      <c r="N7" s="65"/>
      <c r="O7" s="65"/>
    </row>
    <row r="8" spans="1:15" s="12" customFormat="1" ht="33" customHeight="1">
      <c r="A8" s="61"/>
      <c r="B8" s="31"/>
      <c r="C8" s="61"/>
      <c r="D8" s="61" t="s">
        <v>128</v>
      </c>
      <c r="E8" s="62">
        <f>SUM(E9:E26)</f>
        <v>0</v>
      </c>
      <c r="F8" s="63"/>
      <c r="G8" s="57"/>
      <c r="H8" s="64"/>
      <c r="I8" s="64"/>
      <c r="J8" s="64"/>
      <c r="K8" s="64"/>
      <c r="L8" s="64"/>
      <c r="M8" s="65"/>
      <c r="N8" s="65"/>
      <c r="O8" s="65"/>
    </row>
    <row r="9" spans="1:15" s="12" customFormat="1" ht="21.75" customHeight="1">
      <c r="A9" s="61"/>
      <c r="B9" s="31"/>
      <c r="C9" s="61"/>
      <c r="D9" s="61" t="s">
        <v>128</v>
      </c>
      <c r="E9" s="62">
        <f>SUM(E23:E27)</f>
        <v>0</v>
      </c>
      <c r="F9" s="63"/>
      <c r="G9" s="57"/>
      <c r="H9" s="64"/>
      <c r="I9" s="64"/>
      <c r="J9" s="64"/>
      <c r="K9" s="64"/>
      <c r="L9" s="64"/>
      <c r="M9" s="65"/>
      <c r="N9" s="65"/>
      <c r="O9" s="65"/>
    </row>
    <row r="10" spans="1:15" s="12" customFormat="1" ht="21.75" customHeight="1">
      <c r="A10" s="61"/>
      <c r="B10" s="31"/>
      <c r="C10" s="61"/>
      <c r="D10" s="61"/>
      <c r="E10" s="62"/>
      <c r="F10" s="63"/>
      <c r="G10" s="57"/>
      <c r="H10" s="64"/>
      <c r="I10" s="64"/>
      <c r="J10" s="64"/>
      <c r="K10" s="64"/>
      <c r="L10" s="64"/>
      <c r="M10" s="65"/>
      <c r="N10" s="65"/>
      <c r="O10" s="65"/>
    </row>
    <row r="11" spans="1:15" s="12" customFormat="1" ht="21.75" customHeight="1">
      <c r="A11" s="61"/>
      <c r="B11" s="31"/>
      <c r="C11" s="61"/>
      <c r="D11" s="61"/>
      <c r="E11" s="62"/>
      <c r="F11" s="63"/>
      <c r="G11" s="57"/>
      <c r="H11" s="64"/>
      <c r="I11" s="64"/>
      <c r="J11" s="64"/>
      <c r="K11" s="64"/>
      <c r="L11" s="64"/>
      <c r="M11" s="65"/>
      <c r="N11" s="65"/>
      <c r="O11" s="65"/>
    </row>
    <row r="12" spans="1:15" s="12" customFormat="1" ht="21.75" customHeight="1">
      <c r="A12" s="61"/>
      <c r="B12" s="31"/>
      <c r="C12" s="61"/>
      <c r="D12" s="61"/>
      <c r="E12" s="62"/>
      <c r="F12" s="63"/>
      <c r="G12" s="57"/>
      <c r="H12" s="64"/>
      <c r="I12" s="64"/>
      <c r="J12" s="64"/>
      <c r="K12" s="64"/>
      <c r="L12" s="64"/>
      <c r="M12" s="65"/>
      <c r="N12" s="65"/>
      <c r="O12" s="65"/>
    </row>
    <row r="13" spans="1:15" s="12" customFormat="1" ht="21.75" customHeight="1">
      <c r="A13" s="61"/>
      <c r="B13" s="31"/>
      <c r="C13" s="61"/>
      <c r="D13" s="61"/>
      <c r="E13" s="62"/>
      <c r="F13" s="63"/>
      <c r="G13" s="57"/>
      <c r="H13" s="64"/>
      <c r="I13" s="64"/>
      <c r="J13" s="64"/>
      <c r="K13" s="64"/>
      <c r="L13" s="64"/>
      <c r="M13" s="65"/>
      <c r="N13" s="65"/>
      <c r="O13" s="65"/>
    </row>
    <row r="14" spans="1:15" s="12" customFormat="1" ht="21.75" customHeight="1">
      <c r="A14" s="61"/>
      <c r="B14" s="31"/>
      <c r="C14" s="61"/>
      <c r="D14" s="61"/>
      <c r="E14" s="62"/>
      <c r="F14" s="63"/>
      <c r="G14" s="57"/>
      <c r="H14" s="64"/>
      <c r="I14" s="64"/>
      <c r="J14" s="64"/>
      <c r="K14" s="64"/>
      <c r="L14" s="64"/>
      <c r="M14" s="65"/>
      <c r="N14" s="65"/>
      <c r="O14" s="65"/>
    </row>
    <row r="15" spans="1:15" s="12" customFormat="1" ht="21.75" customHeight="1">
      <c r="A15" s="61"/>
      <c r="B15" s="31"/>
      <c r="C15" s="61"/>
      <c r="D15" s="61"/>
      <c r="E15" s="62"/>
      <c r="F15" s="63"/>
      <c r="G15" s="57"/>
      <c r="H15" s="64"/>
      <c r="I15" s="64"/>
      <c r="J15" s="64"/>
      <c r="K15" s="64"/>
      <c r="L15" s="64"/>
      <c r="M15" s="65"/>
      <c r="N15" s="65"/>
      <c r="O15" s="65"/>
    </row>
    <row r="16" spans="1:15" s="12" customFormat="1" ht="21.75" customHeight="1">
      <c r="A16" s="61"/>
      <c r="B16" s="31"/>
      <c r="C16" s="61"/>
      <c r="D16" s="61"/>
      <c r="E16" s="62"/>
      <c r="F16" s="63"/>
      <c r="G16" s="57"/>
      <c r="H16" s="64"/>
      <c r="I16" s="64"/>
      <c r="J16" s="64"/>
      <c r="K16" s="64"/>
      <c r="L16" s="64"/>
      <c r="M16" s="65"/>
      <c r="N16" s="65"/>
      <c r="O16" s="65"/>
    </row>
    <row r="17" spans="1:15" s="12" customFormat="1" ht="21.75" customHeight="1">
      <c r="A17" s="61"/>
      <c r="B17" s="31"/>
      <c r="C17" s="61"/>
      <c r="D17" s="61"/>
      <c r="E17" s="62"/>
      <c r="F17" s="63"/>
      <c r="G17" s="57"/>
      <c r="H17" s="64"/>
      <c r="I17" s="64"/>
      <c r="J17" s="64"/>
      <c r="K17" s="64"/>
      <c r="L17" s="64"/>
      <c r="M17" s="65"/>
      <c r="N17" s="65"/>
      <c r="O17" s="65"/>
    </row>
    <row r="18" spans="1:15" s="12" customFormat="1" ht="21.75" customHeight="1">
      <c r="A18" s="61"/>
      <c r="B18" s="31"/>
      <c r="C18" s="61"/>
      <c r="D18" s="61"/>
      <c r="E18" s="62"/>
      <c r="F18" s="63"/>
      <c r="G18" s="57"/>
      <c r="H18" s="64"/>
      <c r="I18" s="64"/>
      <c r="J18" s="64"/>
      <c r="K18" s="64"/>
      <c r="L18" s="64"/>
      <c r="M18" s="65"/>
      <c r="N18" s="65"/>
      <c r="O18" s="65"/>
    </row>
    <row r="19" spans="1:15" s="12" customFormat="1" ht="21.75" customHeight="1">
      <c r="A19" s="61"/>
      <c r="B19" s="31"/>
      <c r="C19" s="61"/>
      <c r="D19" s="61"/>
      <c r="E19" s="62"/>
      <c r="F19" s="63"/>
      <c r="G19" s="57"/>
      <c r="H19" s="64"/>
      <c r="I19" s="64"/>
      <c r="J19" s="64"/>
      <c r="K19" s="64"/>
      <c r="L19" s="64"/>
      <c r="M19" s="65"/>
      <c r="N19" s="65"/>
      <c r="O19" s="65"/>
    </row>
    <row r="20" spans="1:15" s="12" customFormat="1" ht="21.75" customHeight="1">
      <c r="A20" s="61"/>
      <c r="B20" s="31"/>
      <c r="C20" s="61"/>
      <c r="D20" s="61"/>
      <c r="E20" s="62"/>
      <c r="F20" s="63"/>
      <c r="G20" s="57"/>
      <c r="H20" s="64"/>
      <c r="I20" s="64"/>
      <c r="J20" s="64"/>
      <c r="K20" s="64"/>
      <c r="L20" s="64"/>
      <c r="M20" s="65"/>
      <c r="N20" s="65"/>
      <c r="O20" s="65"/>
    </row>
    <row r="21" spans="1:15" s="12" customFormat="1" ht="21.75" customHeight="1">
      <c r="A21" s="61"/>
      <c r="B21" s="31"/>
      <c r="C21" s="61"/>
      <c r="D21" s="61"/>
      <c r="E21" s="62"/>
      <c r="F21" s="63"/>
      <c r="G21" s="57"/>
      <c r="H21" s="64"/>
      <c r="I21" s="64"/>
      <c r="J21" s="64"/>
      <c r="K21" s="64"/>
      <c r="L21" s="64"/>
      <c r="M21" s="65"/>
      <c r="N21" s="65"/>
      <c r="O21" s="65"/>
    </row>
    <row r="22" spans="1:15" s="12" customFormat="1" ht="21.75" customHeight="1">
      <c r="A22" s="61"/>
      <c r="B22" s="31"/>
      <c r="C22" s="61"/>
      <c r="D22" s="61"/>
      <c r="E22" s="62"/>
      <c r="F22" s="63"/>
      <c r="G22" s="57"/>
      <c r="H22" s="64"/>
      <c r="I22" s="64"/>
      <c r="J22" s="64"/>
      <c r="K22" s="64"/>
      <c r="L22" s="64"/>
      <c r="M22" s="65"/>
      <c r="N22" s="65"/>
      <c r="O22" s="65"/>
    </row>
    <row r="23" spans="1:15" ht="21.75" customHeight="1">
      <c r="A23" s="55"/>
      <c r="B23" s="54"/>
      <c r="C23" s="55"/>
      <c r="D23" s="55" t="s">
        <v>128</v>
      </c>
      <c r="E23" s="62">
        <f>SUM(E25:E29)</f>
        <v>0</v>
      </c>
      <c r="F23" s="63"/>
      <c r="G23" s="57"/>
      <c r="H23" s="58"/>
      <c r="I23" s="58"/>
      <c r="J23" s="58"/>
      <c r="K23" s="58"/>
      <c r="L23" s="58"/>
      <c r="M23" s="58"/>
      <c r="N23" s="58"/>
      <c r="O23" s="58"/>
    </row>
    <row r="24" spans="1:11" s="222" customFormat="1" ht="26.25" customHeight="1">
      <c r="A24" s="221" t="s">
        <v>299</v>
      </c>
      <c r="B24" s="221"/>
      <c r="C24" s="221"/>
      <c r="D24" s="221"/>
      <c r="E24" s="221"/>
      <c r="F24" s="221"/>
      <c r="G24" s="221"/>
      <c r="H24" s="221"/>
      <c r="I24" s="221"/>
      <c r="J24" s="221"/>
      <c r="K24" s="221"/>
    </row>
    <row r="25" ht="30.75" customHeight="1"/>
  </sheetData>
  <sheetProtection/>
  <mergeCells count="15">
    <mergeCell ref="O5:O6"/>
    <mergeCell ref="K5:K6"/>
    <mergeCell ref="L5:L6"/>
    <mergeCell ref="M5:N5"/>
    <mergeCell ref="A1:O1"/>
    <mergeCell ref="F4:O4"/>
    <mergeCell ref="G5:H5"/>
    <mergeCell ref="A4:A6"/>
    <mergeCell ref="B4:B6"/>
    <mergeCell ref="C4:C6"/>
    <mergeCell ref="D4:D6"/>
    <mergeCell ref="E4:E6"/>
    <mergeCell ref="F5:F6"/>
    <mergeCell ref="I5:I6"/>
    <mergeCell ref="J5:J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AB10" sqref="AB10"/>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263" t="s">
        <v>135</v>
      </c>
      <c r="B1" s="263"/>
      <c r="C1" s="263"/>
      <c r="D1" s="263"/>
      <c r="E1" s="263"/>
      <c r="F1" s="263"/>
      <c r="G1" s="263"/>
      <c r="H1" s="263"/>
      <c r="I1" s="263"/>
      <c r="J1" s="263"/>
      <c r="K1" s="263"/>
      <c r="L1" s="263"/>
      <c r="M1" s="263"/>
      <c r="N1" s="263"/>
      <c r="O1" s="263"/>
      <c r="P1" s="263"/>
      <c r="Q1" s="263"/>
      <c r="R1" s="263"/>
      <c r="S1" s="263"/>
    </row>
    <row r="2" spans="1:19" ht="18" customHeight="1">
      <c r="A2" s="51"/>
      <c r="B2" s="51"/>
      <c r="C2" s="51"/>
      <c r="D2" s="51"/>
      <c r="E2" s="51"/>
      <c r="F2" s="51"/>
      <c r="G2" s="51"/>
      <c r="H2" s="51"/>
      <c r="I2" s="51"/>
      <c r="J2" s="51"/>
      <c r="K2" s="51"/>
      <c r="L2" s="51"/>
      <c r="M2" s="51"/>
      <c r="N2" s="51"/>
      <c r="O2" s="51"/>
      <c r="S2" s="59" t="s">
        <v>136</v>
      </c>
    </row>
    <row r="3" spans="1:19" ht="22.5" customHeight="1">
      <c r="A3" s="20" t="s">
        <v>306</v>
      </c>
      <c r="S3" s="60" t="s">
        <v>23</v>
      </c>
    </row>
    <row r="4" spans="1:19" s="12" customFormat="1" ht="21.75" customHeight="1">
      <c r="A4" s="279" t="s">
        <v>36</v>
      </c>
      <c r="B4" s="281" t="s">
        <v>137</v>
      </c>
      <c r="C4" s="281" t="s">
        <v>138</v>
      </c>
      <c r="D4" s="280" t="s">
        <v>139</v>
      </c>
      <c r="E4" s="280"/>
      <c r="F4" s="280"/>
      <c r="G4" s="286" t="s">
        <v>140</v>
      </c>
      <c r="H4" s="281" t="s">
        <v>141</v>
      </c>
      <c r="I4" s="281" t="s">
        <v>142</v>
      </c>
      <c r="J4" s="279" t="s">
        <v>63</v>
      </c>
      <c r="K4" s="279"/>
      <c r="L4" s="279"/>
      <c r="M4" s="279"/>
      <c r="N4" s="279"/>
      <c r="O4" s="279"/>
      <c r="P4" s="279"/>
      <c r="Q4" s="279"/>
      <c r="R4" s="279"/>
      <c r="S4" s="279"/>
    </row>
    <row r="5" spans="1:19" s="12" customFormat="1" ht="26.25" customHeight="1">
      <c r="A5" s="279"/>
      <c r="B5" s="282"/>
      <c r="C5" s="282"/>
      <c r="D5" s="284" t="s">
        <v>51</v>
      </c>
      <c r="E5" s="284" t="s">
        <v>52</v>
      </c>
      <c r="F5" s="284" t="s">
        <v>53</v>
      </c>
      <c r="G5" s="287"/>
      <c r="H5" s="282"/>
      <c r="I5" s="282" t="s">
        <v>142</v>
      </c>
      <c r="J5" s="279" t="s">
        <v>39</v>
      </c>
      <c r="K5" s="237" t="s">
        <v>28</v>
      </c>
      <c r="L5" s="237"/>
      <c r="M5" s="237" t="s">
        <v>168</v>
      </c>
      <c r="N5" s="237" t="s">
        <v>170</v>
      </c>
      <c r="O5" s="237" t="s">
        <v>172</v>
      </c>
      <c r="P5" s="237" t="s">
        <v>69</v>
      </c>
      <c r="Q5" s="237" t="s">
        <v>175</v>
      </c>
      <c r="R5" s="237"/>
      <c r="S5" s="237" t="s">
        <v>177</v>
      </c>
    </row>
    <row r="6" spans="1:19" ht="49.5" customHeight="1">
      <c r="A6" s="279"/>
      <c r="B6" s="283"/>
      <c r="C6" s="283"/>
      <c r="D6" s="285"/>
      <c r="E6" s="285"/>
      <c r="F6" s="285"/>
      <c r="G6" s="288"/>
      <c r="H6" s="283"/>
      <c r="I6" s="283"/>
      <c r="J6" s="279"/>
      <c r="K6" s="56" t="s">
        <v>42</v>
      </c>
      <c r="L6" s="23" t="s">
        <v>43</v>
      </c>
      <c r="M6" s="237"/>
      <c r="N6" s="237"/>
      <c r="O6" s="237"/>
      <c r="P6" s="237"/>
      <c r="Q6" s="56" t="s">
        <v>42</v>
      </c>
      <c r="R6" s="56" t="s">
        <v>179</v>
      </c>
      <c r="S6" s="237"/>
    </row>
    <row r="7" spans="1:19" ht="51.75" customHeight="1">
      <c r="A7" s="53" t="s">
        <v>39</v>
      </c>
      <c r="B7" s="54"/>
      <c r="C7" s="55"/>
      <c r="D7" s="55"/>
      <c r="E7" s="55"/>
      <c r="F7" s="55"/>
      <c r="G7" s="55" t="s">
        <v>128</v>
      </c>
      <c r="H7" s="55"/>
      <c r="I7" s="55"/>
      <c r="J7" s="57">
        <f>SUM(K7:P7)</f>
        <v>0</v>
      </c>
      <c r="K7" s="57"/>
      <c r="L7" s="58"/>
      <c r="M7" s="58"/>
      <c r="N7" s="58"/>
      <c r="O7" s="58"/>
      <c r="P7" s="58"/>
      <c r="Q7" s="58"/>
      <c r="R7" s="58"/>
      <c r="S7" s="58"/>
    </row>
    <row r="8" spans="1:19" ht="51.75" customHeight="1">
      <c r="A8" s="55"/>
      <c r="B8" s="54"/>
      <c r="C8" s="55"/>
      <c r="D8" s="55"/>
      <c r="E8" s="55"/>
      <c r="F8" s="55"/>
      <c r="G8" s="55" t="s">
        <v>128</v>
      </c>
      <c r="H8" s="55"/>
      <c r="I8" s="55"/>
      <c r="J8" s="57">
        <f>SUM(K8:P8)</f>
        <v>0</v>
      </c>
      <c r="K8" s="57"/>
      <c r="L8" s="58"/>
      <c r="M8" s="58"/>
      <c r="N8" s="58"/>
      <c r="O8" s="58"/>
      <c r="P8" s="58"/>
      <c r="Q8" s="58"/>
      <c r="R8" s="58"/>
      <c r="S8" s="58"/>
    </row>
    <row r="9" spans="1:19" ht="51.75" customHeight="1">
      <c r="A9" s="55"/>
      <c r="B9" s="54"/>
      <c r="C9" s="55"/>
      <c r="D9" s="55"/>
      <c r="E9" s="55"/>
      <c r="F9" s="55"/>
      <c r="G9" s="55" t="s">
        <v>128</v>
      </c>
      <c r="H9" s="55"/>
      <c r="I9" s="55"/>
      <c r="J9" s="57">
        <f>SUM(K9:P9)</f>
        <v>0</v>
      </c>
      <c r="K9" s="57"/>
      <c r="L9" s="58"/>
      <c r="M9" s="58"/>
      <c r="N9" s="58"/>
      <c r="O9" s="58"/>
      <c r="P9" s="58"/>
      <c r="Q9" s="58"/>
      <c r="R9" s="58"/>
      <c r="S9" s="58"/>
    </row>
    <row r="10" spans="1:13" s="222" customFormat="1" ht="31.5" customHeight="1">
      <c r="A10" s="221" t="s">
        <v>300</v>
      </c>
      <c r="B10" s="221"/>
      <c r="C10" s="221"/>
      <c r="D10" s="221"/>
      <c r="E10" s="221"/>
      <c r="F10" s="221"/>
      <c r="G10" s="221"/>
      <c r="H10" s="221"/>
      <c r="I10" s="221"/>
      <c r="J10" s="221"/>
      <c r="K10" s="221"/>
      <c r="L10" s="221"/>
      <c r="M10" s="221"/>
    </row>
  </sheetData>
  <sheetProtection/>
  <mergeCells count="20">
    <mergeCell ref="N5:N6"/>
    <mergeCell ref="S5:S6"/>
    <mergeCell ref="O5:O6"/>
    <mergeCell ref="P5:P6"/>
    <mergeCell ref="Q5:R5"/>
    <mergeCell ref="F5:F6"/>
    <mergeCell ref="G4:G6"/>
    <mergeCell ref="H4:H6"/>
    <mergeCell ref="I4:I6"/>
    <mergeCell ref="J5:J6"/>
    <mergeCell ref="M5:M6"/>
    <mergeCell ref="A1:S1"/>
    <mergeCell ref="D4:F4"/>
    <mergeCell ref="J4:S4"/>
    <mergeCell ref="K5:L5"/>
    <mergeCell ref="A4:A6"/>
    <mergeCell ref="B4:B6"/>
    <mergeCell ref="C4:C6"/>
    <mergeCell ref="D5:D6"/>
    <mergeCell ref="E5:E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F20" sqref="F20"/>
    </sheetView>
  </sheetViews>
  <sheetFormatPr defaultColWidth="9.16015625" defaultRowHeight="12.75" customHeight="1"/>
  <cols>
    <col min="1" max="1" width="62" style="0" customWidth="1"/>
    <col min="2" max="3" width="35.5" style="0" customWidth="1"/>
  </cols>
  <sheetData>
    <row r="1" spans="1:3" ht="35.25" customHeight="1">
      <c r="A1" s="34" t="s">
        <v>143</v>
      </c>
      <c r="B1" s="34"/>
      <c r="C1" s="34"/>
    </row>
    <row r="2" spans="1:3" ht="21" customHeight="1">
      <c r="A2" s="34"/>
      <c r="B2" s="34"/>
      <c r="C2" s="35" t="s">
        <v>144</v>
      </c>
    </row>
    <row r="3" spans="1:3" ht="24.75" customHeight="1">
      <c r="A3" s="223" t="s">
        <v>302</v>
      </c>
      <c r="B3" s="20"/>
      <c r="C3" s="36" t="s">
        <v>23</v>
      </c>
    </row>
    <row r="4" spans="1:16" s="32" customFormat="1" ht="21.75" customHeight="1">
      <c r="A4" s="247" t="s">
        <v>145</v>
      </c>
      <c r="B4" s="37" t="s">
        <v>146</v>
      </c>
      <c r="C4" s="38"/>
      <c r="F4" s="39"/>
      <c r="P4" s="39"/>
    </row>
    <row r="5" spans="1:16" s="32" customFormat="1" ht="43.5" customHeight="1">
      <c r="A5" s="247"/>
      <c r="B5" s="40" t="s">
        <v>147</v>
      </c>
      <c r="C5" s="41" t="s">
        <v>148</v>
      </c>
      <c r="E5" s="42">
        <v>3.6</v>
      </c>
      <c r="F5" s="43">
        <v>0</v>
      </c>
      <c r="G5" s="43">
        <v>0.6</v>
      </c>
      <c r="H5" s="42">
        <v>3</v>
      </c>
      <c r="I5" s="43">
        <v>0</v>
      </c>
      <c r="J5" s="42">
        <v>3</v>
      </c>
      <c r="K5" s="42">
        <v>9.4</v>
      </c>
      <c r="L5" s="43">
        <v>0</v>
      </c>
      <c r="M5" s="43">
        <v>0.7</v>
      </c>
      <c r="N5" s="42">
        <v>8.7</v>
      </c>
      <c r="O5" s="43">
        <v>0</v>
      </c>
      <c r="P5" s="42">
        <v>8.7</v>
      </c>
    </row>
    <row r="6" spans="1:16" s="32" customFormat="1" ht="34.5" customHeight="1">
      <c r="A6" s="44" t="s">
        <v>149</v>
      </c>
      <c r="B6" s="45">
        <f>SUM(B7:B9)</f>
        <v>4.8999999999999995</v>
      </c>
      <c r="C6" s="45">
        <f>SUM(C7:C9)</f>
        <v>5.3</v>
      </c>
      <c r="E6" s="39"/>
      <c r="G6" s="39"/>
      <c r="I6" s="39"/>
      <c r="J6" s="39"/>
      <c r="K6" s="39"/>
      <c r="L6" s="39"/>
      <c r="M6" s="39"/>
      <c r="N6" s="39"/>
      <c r="O6" s="39"/>
      <c r="P6" s="39"/>
    </row>
    <row r="7" spans="1:16" s="33" customFormat="1" ht="34.5" customHeight="1">
      <c r="A7" s="46" t="s">
        <v>150</v>
      </c>
      <c r="B7" s="45"/>
      <c r="C7" s="45"/>
      <c r="D7" s="47"/>
      <c r="E7" s="47"/>
      <c r="F7" s="47"/>
      <c r="G7" s="47"/>
      <c r="H7" s="47"/>
      <c r="I7" s="47"/>
      <c r="J7" s="47"/>
      <c r="K7" s="47"/>
      <c r="L7" s="47"/>
      <c r="M7" s="47"/>
      <c r="O7" s="47"/>
      <c r="P7" s="47"/>
    </row>
    <row r="8" spans="1:16" s="33" customFormat="1" ht="34.5" customHeight="1">
      <c r="A8" s="48" t="s">
        <v>151</v>
      </c>
      <c r="B8" s="45">
        <v>0.3</v>
      </c>
      <c r="C8" s="49">
        <v>0.3</v>
      </c>
      <c r="D8" s="47"/>
      <c r="E8" s="47"/>
      <c r="G8" s="47"/>
      <c r="H8" s="47"/>
      <c r="I8" s="47"/>
      <c r="J8" s="47"/>
      <c r="K8" s="47"/>
      <c r="L8" s="47"/>
      <c r="M8" s="47"/>
      <c r="O8" s="47"/>
      <c r="P8" s="47"/>
    </row>
    <row r="9" spans="1:16" s="33" customFormat="1" ht="34.5" customHeight="1">
      <c r="A9" s="48" t="s">
        <v>152</v>
      </c>
      <c r="B9" s="45">
        <f>SUM(B10:B11)</f>
        <v>4.6</v>
      </c>
      <c r="C9" s="196">
        <f>SUM(C10:C11)</f>
        <v>5</v>
      </c>
      <c r="D9" s="47"/>
      <c r="E9" s="47"/>
      <c r="H9" s="47"/>
      <c r="I9" s="47"/>
      <c r="L9" s="47"/>
      <c r="N9" s="47"/>
      <c r="P9" s="47"/>
    </row>
    <row r="10" spans="1:9" s="33" customFormat="1" ht="34.5" customHeight="1">
      <c r="A10" s="48" t="s">
        <v>153</v>
      </c>
      <c r="B10" s="45"/>
      <c r="C10" s="45"/>
      <c r="D10" s="47"/>
      <c r="E10" s="47"/>
      <c r="F10" s="47"/>
      <c r="G10" s="47"/>
      <c r="H10" s="47"/>
      <c r="I10" s="47"/>
    </row>
    <row r="11" spans="1:8" s="33" customFormat="1" ht="34.5" customHeight="1">
      <c r="A11" s="48" t="s">
        <v>154</v>
      </c>
      <c r="B11" s="45">
        <v>4.6</v>
      </c>
      <c r="C11" s="196">
        <v>5</v>
      </c>
      <c r="D11" s="47"/>
      <c r="E11" s="47"/>
      <c r="F11" s="47"/>
      <c r="G11" s="47"/>
      <c r="H11" s="47"/>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K11"/>
  <sheetViews>
    <sheetView showGridLines="0" showZeros="0" zoomScalePageLayoutView="0" workbookViewId="0" topLeftCell="A1">
      <selection activeCell="M14" sqref="M14"/>
    </sheetView>
  </sheetViews>
  <sheetFormatPr defaultColWidth="6.83203125" defaultRowHeight="19.5" customHeight="1"/>
  <cols>
    <col min="1" max="1" width="42.83203125" style="13" customWidth="1"/>
    <col min="2" max="4" width="7.16015625" style="14" customWidth="1"/>
    <col min="5" max="5" width="47" style="14" customWidth="1"/>
    <col min="6" max="6" width="39.5" style="14" customWidth="1"/>
    <col min="7" max="193" width="6.83203125" style="15" customWidth="1"/>
    <col min="194" max="194" width="6.83203125" style="0" customWidth="1"/>
  </cols>
  <sheetData>
    <row r="1" spans="1:6" s="9" customFormat="1" ht="36.75" customHeight="1">
      <c r="A1" s="16" t="s">
        <v>155</v>
      </c>
      <c r="B1" s="17"/>
      <c r="C1" s="17"/>
      <c r="D1" s="17"/>
      <c r="E1" s="17"/>
      <c r="F1" s="17"/>
    </row>
    <row r="2" spans="1:6" s="9" customFormat="1" ht="24" customHeight="1">
      <c r="A2" s="18"/>
      <c r="B2" s="18"/>
      <c r="C2" s="18"/>
      <c r="D2" s="18"/>
      <c r="E2" s="18"/>
      <c r="F2" s="19" t="s">
        <v>156</v>
      </c>
    </row>
    <row r="3" spans="1:6" s="9" customFormat="1" ht="15" customHeight="1">
      <c r="A3" s="289" t="s">
        <v>301</v>
      </c>
      <c r="B3" s="264"/>
      <c r="C3" s="264"/>
      <c r="D3" s="21"/>
      <c r="E3" s="21"/>
      <c r="F3" s="22" t="s">
        <v>23</v>
      </c>
    </row>
    <row r="4" spans="1:6" s="10" customFormat="1" ht="24" customHeight="1">
      <c r="A4" s="290" t="s">
        <v>36</v>
      </c>
      <c r="B4" s="237" t="s">
        <v>157</v>
      </c>
      <c r="C4" s="237"/>
      <c r="D4" s="237"/>
      <c r="E4" s="237" t="s">
        <v>50</v>
      </c>
      <c r="F4" s="291" t="s">
        <v>147</v>
      </c>
    </row>
    <row r="5" spans="1:6" s="10" customFormat="1" ht="24.75" customHeight="1">
      <c r="A5" s="290"/>
      <c r="B5" s="237"/>
      <c r="C5" s="237"/>
      <c r="D5" s="237"/>
      <c r="E5" s="237"/>
      <c r="F5" s="291"/>
    </row>
    <row r="6" spans="1:6" s="11" customFormat="1" ht="38.25" customHeight="1">
      <c r="A6" s="290"/>
      <c r="B6" s="24" t="s">
        <v>51</v>
      </c>
      <c r="C6" s="24" t="s">
        <v>52</v>
      </c>
      <c r="D6" s="24" t="s">
        <v>53</v>
      </c>
      <c r="E6" s="237"/>
      <c r="F6" s="291"/>
    </row>
    <row r="7" spans="1:193" s="12" customFormat="1" ht="35.25" customHeight="1">
      <c r="A7" s="25"/>
      <c r="B7" s="26"/>
      <c r="C7" s="26"/>
      <c r="D7" s="26"/>
      <c r="E7" s="27" t="s">
        <v>39</v>
      </c>
      <c r="F7" s="28">
        <f>SUM(F8:F11)</f>
        <v>64.59</v>
      </c>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row>
    <row r="8" spans="1:6" ht="30" customHeight="1">
      <c r="A8" s="202" t="s">
        <v>194</v>
      </c>
      <c r="B8" s="170" t="s">
        <v>196</v>
      </c>
      <c r="C8" s="170" t="s">
        <v>220</v>
      </c>
      <c r="D8" s="170" t="s">
        <v>60</v>
      </c>
      <c r="E8" s="171" t="s">
        <v>200</v>
      </c>
      <c r="F8" s="167">
        <f>19.8+4.6+30.23</f>
        <v>54.629999999999995</v>
      </c>
    </row>
    <row r="9" spans="1:6" ht="30" customHeight="1">
      <c r="A9" s="197"/>
      <c r="B9" s="170" t="s">
        <v>196</v>
      </c>
      <c r="C9" s="170" t="s">
        <v>221</v>
      </c>
      <c r="D9" s="170" t="s">
        <v>220</v>
      </c>
      <c r="E9" s="170" t="s">
        <v>203</v>
      </c>
      <c r="F9" s="167">
        <v>4.95</v>
      </c>
    </row>
    <row r="10" spans="1:6" ht="30" customHeight="1">
      <c r="A10" s="197"/>
      <c r="B10" s="170" t="s">
        <v>222</v>
      </c>
      <c r="C10" s="175" t="s">
        <v>223</v>
      </c>
      <c r="D10" s="175" t="s">
        <v>220</v>
      </c>
      <c r="E10" s="171" t="s">
        <v>209</v>
      </c>
      <c r="F10" s="167">
        <v>3.5</v>
      </c>
    </row>
    <row r="11" spans="1:6" ht="30" customHeight="1">
      <c r="A11" s="197"/>
      <c r="B11" s="170" t="s">
        <v>222</v>
      </c>
      <c r="C11" s="175" t="s">
        <v>223</v>
      </c>
      <c r="D11" s="175" t="s">
        <v>57</v>
      </c>
      <c r="E11" s="171" t="s">
        <v>210</v>
      </c>
      <c r="F11" s="167">
        <v>1.51</v>
      </c>
    </row>
  </sheetData>
  <sheetProtection/>
  <mergeCells count="5">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2"/>
  <sheetViews>
    <sheetView showGridLines="0" showZeros="0" zoomScalePageLayoutView="0" workbookViewId="0" topLeftCell="A1">
      <selection activeCell="R14" sqref="R14"/>
    </sheetView>
  </sheetViews>
  <sheetFormatPr defaultColWidth="9.33203125" defaultRowHeight="12.75" customHeight="1"/>
  <cols>
    <col min="1" max="1" width="12" style="1" customWidth="1"/>
    <col min="2" max="2" width="19.66015625" style="1" customWidth="1"/>
    <col min="3" max="3" width="9.5" style="1" customWidth="1"/>
    <col min="4" max="4" width="9" style="1" bestFit="1" customWidth="1"/>
    <col min="5" max="5" width="5.83203125" style="1" customWidth="1"/>
    <col min="6" max="7" width="6.5" style="1" customWidth="1"/>
    <col min="8" max="8" width="6.83203125" style="1" customWidth="1"/>
    <col min="9" max="10" width="5" style="1" customWidth="1"/>
    <col min="11" max="11" width="8.16015625" style="1" customWidth="1"/>
    <col min="12" max="12" width="7.33203125" style="1" customWidth="1"/>
    <col min="13" max="13" width="29.66015625" style="1" customWidth="1"/>
    <col min="14" max="14" width="53.66015625" style="1" customWidth="1"/>
    <col min="15" max="15" width="16.16015625" style="1" customWidth="1"/>
    <col min="16" max="16" width="13.66015625" style="1" customWidth="1"/>
    <col min="17" max="17" width="12.66015625" style="1" customWidth="1"/>
    <col min="18" max="18" width="10.33203125" style="1" customWidth="1"/>
    <col min="19" max="19" width="13.33203125" style="1" customWidth="1"/>
    <col min="20" max="21" width="11.66015625" style="1" customWidth="1"/>
    <col min="22" max="22" width="14.66015625" style="1" customWidth="1"/>
    <col min="23" max="16384" width="9.33203125" style="1" customWidth="1"/>
  </cols>
  <sheetData>
    <row r="1" spans="1:22" ht="22.5">
      <c r="A1" s="2" t="s">
        <v>158</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7" t="s">
        <v>159</v>
      </c>
      <c r="V2" s="2"/>
    </row>
    <row r="3" spans="1:22" ht="12.75" customHeight="1">
      <c r="A3" s="3" t="s">
        <v>244</v>
      </c>
      <c r="B3" s="4"/>
      <c r="C3" s="4"/>
      <c r="D3" s="4"/>
      <c r="E3" s="4"/>
      <c r="F3" s="4"/>
      <c r="G3" s="4"/>
      <c r="H3" s="4"/>
      <c r="I3" s="4"/>
      <c r="J3" s="4"/>
      <c r="K3" s="4"/>
      <c r="L3" s="4"/>
      <c r="M3" s="4"/>
      <c r="N3" s="4"/>
      <c r="O3" s="4"/>
      <c r="P3" s="4"/>
      <c r="Q3" s="4"/>
      <c r="R3" s="4"/>
      <c r="S3" s="4"/>
      <c r="T3" s="4"/>
      <c r="U3" s="8" t="s">
        <v>23</v>
      </c>
      <c r="V3" s="4"/>
    </row>
    <row r="4" spans="1:22" ht="12.75" customHeight="1">
      <c r="A4" s="295" t="s">
        <v>36</v>
      </c>
      <c r="B4" s="295" t="s">
        <v>126</v>
      </c>
      <c r="C4" s="298" t="s">
        <v>63</v>
      </c>
      <c r="D4" s="298"/>
      <c r="E4" s="298"/>
      <c r="F4" s="298"/>
      <c r="G4" s="298"/>
      <c r="H4" s="298"/>
      <c r="I4" s="298"/>
      <c r="J4" s="298"/>
      <c r="K4" s="298"/>
      <c r="L4" s="298"/>
      <c r="M4" s="286" t="s">
        <v>160</v>
      </c>
      <c r="N4" s="286" t="s">
        <v>161</v>
      </c>
      <c r="O4" s="292" t="s">
        <v>162</v>
      </c>
      <c r="P4" s="293"/>
      <c r="Q4" s="293"/>
      <c r="R4" s="294"/>
      <c r="S4" s="292" t="s">
        <v>163</v>
      </c>
      <c r="T4" s="293"/>
      <c r="U4" s="293"/>
      <c r="V4" s="294"/>
    </row>
    <row r="5" spans="1:22" ht="37.5" customHeight="1">
      <c r="A5" s="296"/>
      <c r="B5" s="296"/>
      <c r="C5" s="298" t="s">
        <v>39</v>
      </c>
      <c r="D5" s="237" t="s">
        <v>28</v>
      </c>
      <c r="E5" s="237"/>
      <c r="F5" s="237" t="s">
        <v>168</v>
      </c>
      <c r="G5" s="237" t="s">
        <v>170</v>
      </c>
      <c r="H5" s="237" t="s">
        <v>172</v>
      </c>
      <c r="I5" s="237" t="s">
        <v>69</v>
      </c>
      <c r="J5" s="237" t="s">
        <v>175</v>
      </c>
      <c r="K5" s="237"/>
      <c r="L5" s="237" t="s">
        <v>177</v>
      </c>
      <c r="M5" s="287"/>
      <c r="N5" s="287"/>
      <c r="O5" s="286" t="s">
        <v>164</v>
      </c>
      <c r="P5" s="286" t="s">
        <v>165</v>
      </c>
      <c r="Q5" s="286" t="s">
        <v>166</v>
      </c>
      <c r="R5" s="286" t="s">
        <v>167</v>
      </c>
      <c r="S5" s="286" t="s">
        <v>164</v>
      </c>
      <c r="T5" s="286" t="s">
        <v>165</v>
      </c>
      <c r="U5" s="286" t="s">
        <v>166</v>
      </c>
      <c r="V5" s="286" t="s">
        <v>167</v>
      </c>
    </row>
    <row r="6" spans="1:22" ht="87.75" customHeight="1">
      <c r="A6" s="297"/>
      <c r="B6" s="297"/>
      <c r="C6" s="298"/>
      <c r="D6" s="56" t="s">
        <v>42</v>
      </c>
      <c r="E6" s="23" t="s">
        <v>43</v>
      </c>
      <c r="F6" s="237"/>
      <c r="G6" s="237"/>
      <c r="H6" s="237"/>
      <c r="I6" s="237"/>
      <c r="J6" s="56" t="s">
        <v>42</v>
      </c>
      <c r="K6" s="56" t="s">
        <v>179</v>
      </c>
      <c r="L6" s="237"/>
      <c r="M6" s="288"/>
      <c r="N6" s="288"/>
      <c r="O6" s="288"/>
      <c r="P6" s="288"/>
      <c r="Q6" s="288"/>
      <c r="R6" s="288"/>
      <c r="S6" s="288"/>
      <c r="T6" s="288"/>
      <c r="U6" s="288"/>
      <c r="V6" s="288"/>
    </row>
    <row r="7" spans="1:22" ht="126.75" customHeight="1">
      <c r="A7" s="198" t="s">
        <v>238</v>
      </c>
      <c r="B7" s="5" t="s">
        <v>236</v>
      </c>
      <c r="C7" s="200">
        <v>19.7</v>
      </c>
      <c r="D7" s="200">
        <v>19.7</v>
      </c>
      <c r="E7" s="5"/>
      <c r="F7" s="5"/>
      <c r="G7" s="5"/>
      <c r="H7" s="5"/>
      <c r="I7" s="5"/>
      <c r="J7" s="5"/>
      <c r="K7" s="5"/>
      <c r="L7" s="5"/>
      <c r="M7" s="5" t="s">
        <v>270</v>
      </c>
      <c r="N7" s="5" t="s">
        <v>239</v>
      </c>
      <c r="O7" s="5" t="s">
        <v>245</v>
      </c>
      <c r="P7" s="5" t="s">
        <v>246</v>
      </c>
      <c r="Q7" s="5"/>
      <c r="R7" s="5"/>
      <c r="S7" s="5" t="s">
        <v>247</v>
      </c>
      <c r="T7" s="5" t="s">
        <v>248</v>
      </c>
      <c r="U7" s="5" t="s">
        <v>249</v>
      </c>
      <c r="V7" s="5" t="s">
        <v>250</v>
      </c>
    </row>
    <row r="8" spans="1:22" ht="67.5" customHeight="1">
      <c r="A8" s="198" t="s">
        <v>238</v>
      </c>
      <c r="B8" s="5" t="s">
        <v>275</v>
      </c>
      <c r="C8" s="200">
        <v>11.5</v>
      </c>
      <c r="D8" s="200">
        <v>11.5</v>
      </c>
      <c r="E8" s="5"/>
      <c r="F8" s="5"/>
      <c r="G8" s="5"/>
      <c r="H8" s="5"/>
      <c r="I8" s="5"/>
      <c r="J8" s="5"/>
      <c r="K8" s="5"/>
      <c r="L8" s="5"/>
      <c r="M8" s="5" t="s">
        <v>271</v>
      </c>
      <c r="N8" s="5" t="s">
        <v>240</v>
      </c>
      <c r="O8" s="5" t="s">
        <v>251</v>
      </c>
      <c r="P8" s="5" t="s">
        <v>252</v>
      </c>
      <c r="Q8" s="5" t="s">
        <v>253</v>
      </c>
      <c r="R8" s="5"/>
      <c r="S8" s="5" t="s">
        <v>254</v>
      </c>
      <c r="T8" s="5" t="s">
        <v>255</v>
      </c>
      <c r="U8" s="5" t="s">
        <v>256</v>
      </c>
      <c r="V8" s="5" t="s">
        <v>257</v>
      </c>
    </row>
    <row r="9" spans="1:22" ht="97.5" customHeight="1">
      <c r="A9" s="198" t="s">
        <v>238</v>
      </c>
      <c r="B9" s="5" t="s">
        <v>276</v>
      </c>
      <c r="C9" s="200">
        <v>19</v>
      </c>
      <c r="D9" s="200">
        <v>19</v>
      </c>
      <c r="E9" s="5"/>
      <c r="F9" s="5"/>
      <c r="G9" s="5"/>
      <c r="H9" s="5"/>
      <c r="I9" s="5"/>
      <c r="J9" s="5"/>
      <c r="K9" s="5"/>
      <c r="L9" s="5"/>
      <c r="M9" s="5" t="s">
        <v>272</v>
      </c>
      <c r="N9" s="5" t="s">
        <v>241</v>
      </c>
      <c r="O9" s="5" t="s">
        <v>258</v>
      </c>
      <c r="P9" s="5" t="s">
        <v>259</v>
      </c>
      <c r="Q9" s="5" t="s">
        <v>260</v>
      </c>
      <c r="R9" s="5" t="s">
        <v>261</v>
      </c>
      <c r="S9" s="5" t="s">
        <v>262</v>
      </c>
      <c r="T9" s="5" t="s">
        <v>263</v>
      </c>
      <c r="U9" s="5" t="s">
        <v>264</v>
      </c>
      <c r="V9" s="5" t="s">
        <v>265</v>
      </c>
    </row>
    <row r="10" spans="1:22" ht="56.25" customHeight="1">
      <c r="A10" s="198" t="s">
        <v>238</v>
      </c>
      <c r="B10" s="5" t="s">
        <v>277</v>
      </c>
      <c r="C10" s="200">
        <v>1.5</v>
      </c>
      <c r="D10" s="200">
        <v>1.5</v>
      </c>
      <c r="E10" s="5"/>
      <c r="F10" s="5"/>
      <c r="G10" s="5"/>
      <c r="H10" s="5"/>
      <c r="I10" s="5"/>
      <c r="J10" s="5"/>
      <c r="K10" s="5"/>
      <c r="L10" s="5"/>
      <c r="M10" s="5" t="s">
        <v>273</v>
      </c>
      <c r="N10" s="5" t="s">
        <v>243</v>
      </c>
      <c r="O10" s="199" t="s">
        <v>268</v>
      </c>
      <c r="P10" s="5"/>
      <c r="Q10" s="5"/>
      <c r="R10" s="5"/>
      <c r="S10" s="199" t="s">
        <v>269</v>
      </c>
      <c r="T10" s="5"/>
      <c r="U10" s="5"/>
      <c r="V10" s="5"/>
    </row>
    <row r="11" spans="1:22" ht="58.5" customHeight="1">
      <c r="A11" s="198" t="s">
        <v>238</v>
      </c>
      <c r="B11" s="5" t="s">
        <v>278</v>
      </c>
      <c r="C11" s="200">
        <v>6</v>
      </c>
      <c r="D11" s="200">
        <v>6</v>
      </c>
      <c r="E11" s="5"/>
      <c r="F11" s="5"/>
      <c r="G11" s="5"/>
      <c r="H11" s="5"/>
      <c r="I11" s="5"/>
      <c r="J11" s="5"/>
      <c r="K11" s="5"/>
      <c r="L11" s="5"/>
      <c r="M11" s="5" t="s">
        <v>274</v>
      </c>
      <c r="N11" s="5" t="s">
        <v>242</v>
      </c>
      <c r="O11" s="199" t="s">
        <v>266</v>
      </c>
      <c r="P11" s="5"/>
      <c r="Q11" s="5"/>
      <c r="R11" s="5"/>
      <c r="S11" s="199" t="s">
        <v>267</v>
      </c>
      <c r="T11" s="5"/>
      <c r="U11" s="5"/>
      <c r="V11" s="5"/>
    </row>
    <row r="12" ht="12.75" customHeight="1">
      <c r="A12" s="6"/>
    </row>
  </sheetData>
  <sheetProtection/>
  <mergeCells count="23">
    <mergeCell ref="C4:L4"/>
    <mergeCell ref="J5:K5"/>
    <mergeCell ref="O5:O6"/>
    <mergeCell ref="P5:P6"/>
    <mergeCell ref="R5:R6"/>
    <mergeCell ref="S5:S6"/>
    <mergeCell ref="A4:A6"/>
    <mergeCell ref="B4:B6"/>
    <mergeCell ref="C5:C6"/>
    <mergeCell ref="F5:F6"/>
    <mergeCell ref="G5:G6"/>
    <mergeCell ref="Q5:Q6"/>
    <mergeCell ref="O4:R4"/>
    <mergeCell ref="S4:V4"/>
    <mergeCell ref="D5:E5"/>
    <mergeCell ref="U5:U6"/>
    <mergeCell ref="V5:V6"/>
    <mergeCell ref="L5:L6"/>
    <mergeCell ref="M4:M6"/>
    <mergeCell ref="N4:N6"/>
    <mergeCell ref="H5:H6"/>
    <mergeCell ref="I5:I6"/>
    <mergeCell ref="T5:T6"/>
  </mergeCells>
  <printOptions horizontalCentered="1" verticalCentered="1"/>
  <pageMargins left="0" right="0" top="0" bottom="0"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jhfans</cp:lastModifiedBy>
  <cp:lastPrinted>2018-02-07T06:04:10Z</cp:lastPrinted>
  <dcterms:created xsi:type="dcterms:W3CDTF">2017-01-26T02:06:17Z</dcterms:created>
  <dcterms:modified xsi:type="dcterms:W3CDTF">2018-02-11T09:28:44Z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