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5150" windowHeight="7710" firstSheet="14" activeTab="20"/>
  </bookViews>
  <sheets>
    <sheet name="公开表皮" sheetId="25" r:id="rId1"/>
    <sheet name="目录" sheetId="7" r:id="rId2"/>
    <sheet name="1部门收支总表" sheetId="5" r:id="rId3"/>
    <sheet name="2部门收支总表（分单位）" sheetId="8" r:id="rId4"/>
    <sheet name="3部门收入总表" sheetId="9" r:id="rId5"/>
    <sheet name="4部门支出总表" sheetId="26" r:id="rId6"/>
    <sheet name="5部门支出总表 (按功能)" sheetId="10" r:id="rId7"/>
    <sheet name="6财政拨款收支总表" sheetId="11" r:id="rId8"/>
    <sheet name="7财政拨款支出按功能分类" sheetId="12" r:id="rId9"/>
    <sheet name="8一般公共预算支出表" sheetId="13" r:id="rId10"/>
    <sheet name="9一般公共预算基本支出表（按功能）" sheetId="14" r:id="rId11"/>
    <sheet name="10一般公共预算基本支出表（按经济）" sheetId="15" r:id="rId12"/>
    <sheet name="11纳入预算管理的行政事业性收费支出预算明细表" sheetId="16" r:id="rId13"/>
    <sheet name="12纳入预算管理的政府性基金" sheetId="17" r:id="rId14"/>
    <sheet name="13国有资本经营支出" sheetId="18" r:id="rId15"/>
    <sheet name="14项目支出表" sheetId="19" r:id="rId16"/>
    <sheet name="15政府采购表" sheetId="20" r:id="rId17"/>
    <sheet name="16购买服务表" sheetId="24" r:id="rId18"/>
    <sheet name="17一般公共预算“三公”经费" sheetId="21" r:id="rId19"/>
    <sheet name="18机关运行经费" sheetId="22" r:id="rId20"/>
    <sheet name="19绩效情况表" sheetId="23" r:id="rId21"/>
  </sheets>
  <definedNames>
    <definedName name="_xlnm.Print_Area" localSheetId="1">目录!$A$1:$A$21</definedName>
    <definedName name="_xlnm.Print_Area">#N/A</definedName>
    <definedName name="_xlnm.Print_Titles" localSheetId="11">'10一般公共预算基本支出表（按经济）'!$1:$6</definedName>
    <definedName name="_xlnm.Print_Titles" localSheetId="15">'14项目支出表'!$1:$7</definedName>
    <definedName name="_xlnm.Print_Titles" localSheetId="19">'18机关运行经费'!$1:$7</definedName>
    <definedName name="_xlnm.Print_Titles" localSheetId="20">'19绩效情况表'!$1:$7</definedName>
    <definedName name="_xlnm.Print_Titles">#N/A</definedName>
    <definedName name="Z_F3E756D0_37BF_413B_B4A8_93A201DE2E9C_.wvu.PrintTitles" hidden="1">#REF!</definedName>
  </definedNames>
  <calcPr calcId="124519" iterate="1"/>
</workbook>
</file>

<file path=xl/calcChain.xml><?xml version="1.0" encoding="utf-8"?>
<calcChain xmlns="http://schemas.openxmlformats.org/spreadsheetml/2006/main">
  <c r="J8" i="19"/>
  <c r="K8"/>
  <c r="L8"/>
  <c r="I8"/>
  <c r="J9"/>
  <c r="K9"/>
  <c r="L9"/>
  <c r="I9"/>
  <c r="K10"/>
  <c r="L10"/>
  <c r="I10" s="1"/>
  <c r="J10"/>
  <c r="G10" i="20"/>
  <c r="G11"/>
  <c r="G12"/>
  <c r="G13"/>
  <c r="G14"/>
  <c r="G15"/>
  <c r="G16"/>
  <c r="G17"/>
  <c r="G18"/>
  <c r="G19"/>
  <c r="G20"/>
  <c r="G21"/>
  <c r="G22"/>
  <c r="G23"/>
  <c r="G24"/>
  <c r="G9"/>
  <c r="G8" s="1"/>
  <c r="H8"/>
  <c r="H18"/>
  <c r="D10" i="21"/>
  <c r="I8" i="20"/>
  <c r="J8"/>
  <c r="D8" i="23"/>
  <c r="E8"/>
  <c r="F8"/>
  <c r="G8"/>
  <c r="H7" i="16"/>
  <c r="I7"/>
  <c r="J7"/>
  <c r="K7"/>
  <c r="M7"/>
  <c r="N7"/>
  <c r="I8"/>
  <c r="L8"/>
  <c r="L7" s="1"/>
  <c r="G37" i="12"/>
  <c r="G36"/>
  <c r="H35"/>
  <c r="G35" s="1"/>
  <c r="H34"/>
  <c r="H33" s="1"/>
  <c r="G33" s="1"/>
  <c r="G32"/>
  <c r="G31"/>
  <c r="J30"/>
  <c r="I30"/>
  <c r="H30"/>
  <c r="G30" s="1"/>
  <c r="J29"/>
  <c r="I29"/>
  <c r="H29"/>
  <c r="G29" s="1"/>
  <c r="G28"/>
  <c r="G27"/>
  <c r="J26"/>
  <c r="J24" s="1"/>
  <c r="J23" s="1"/>
  <c r="I26"/>
  <c r="H26"/>
  <c r="G26" s="1"/>
  <c r="G25"/>
  <c r="I24"/>
  <c r="I23"/>
  <c r="G22"/>
  <c r="G21"/>
  <c r="K20"/>
  <c r="G20"/>
  <c r="G19"/>
  <c r="G18"/>
  <c r="G17"/>
  <c r="G16"/>
  <c r="G15"/>
  <c r="G14"/>
  <c r="G13"/>
  <c r="G12"/>
  <c r="K11"/>
  <c r="J11"/>
  <c r="J10" s="1"/>
  <c r="J9" s="1"/>
  <c r="J8" s="1"/>
  <c r="I11"/>
  <c r="H11"/>
  <c r="G11" s="1"/>
  <c r="K10"/>
  <c r="K9" s="1"/>
  <c r="K8" s="1"/>
  <c r="I10"/>
  <c r="I9" s="1"/>
  <c r="I8" s="1"/>
  <c r="H9" i="26"/>
  <c r="I10"/>
  <c r="J10"/>
  <c r="J9" s="1"/>
  <c r="H10"/>
  <c r="K11"/>
  <c r="G11"/>
  <c r="H11"/>
  <c r="G12"/>
  <c r="G13"/>
  <c r="G14"/>
  <c r="G15"/>
  <c r="G16"/>
  <c r="G17"/>
  <c r="G18"/>
  <c r="G19"/>
  <c r="G20"/>
  <c r="G21"/>
  <c r="G22"/>
  <c r="G23"/>
  <c r="G24"/>
  <c r="G25"/>
  <c r="G26"/>
  <c r="G27"/>
  <c r="G28"/>
  <c r="G29"/>
  <c r="G30"/>
  <c r="G31"/>
  <c r="G32"/>
  <c r="G33"/>
  <c r="G34"/>
  <c r="G35"/>
  <c r="G36"/>
  <c r="G37"/>
  <c r="J8" i="13"/>
  <c r="J7" s="1"/>
  <c r="N8"/>
  <c r="N7" s="1"/>
  <c r="H9"/>
  <c r="H8" s="1"/>
  <c r="H7" s="1"/>
  <c r="I9"/>
  <c r="I8" s="1"/>
  <c r="I7" s="1"/>
  <c r="J9"/>
  <c r="K9"/>
  <c r="K8" s="1"/>
  <c r="K7" s="1"/>
  <c r="L9"/>
  <c r="L8" s="1"/>
  <c r="L7" s="1"/>
  <c r="M9"/>
  <c r="M8" s="1"/>
  <c r="M7" s="1"/>
  <c r="N9"/>
  <c r="G7"/>
  <c r="G8"/>
  <c r="G9"/>
  <c r="N12" i="11"/>
  <c r="C12"/>
  <c r="N11"/>
  <c r="C11"/>
  <c r="N10"/>
  <c r="C10"/>
  <c r="N9"/>
  <c r="N8" s="1"/>
  <c r="C9"/>
  <c r="R8"/>
  <c r="Q8"/>
  <c r="P8"/>
  <c r="O8"/>
  <c r="M8"/>
  <c r="L8"/>
  <c r="K8"/>
  <c r="J8"/>
  <c r="I8"/>
  <c r="H8"/>
  <c r="G8"/>
  <c r="F8"/>
  <c r="E8"/>
  <c r="D8"/>
  <c r="C8"/>
  <c r="H8" i="10"/>
  <c r="F8"/>
  <c r="I10"/>
  <c r="H10"/>
  <c r="G10"/>
  <c r="F10"/>
  <c r="I9"/>
  <c r="H9"/>
  <c r="G9"/>
  <c r="F9"/>
  <c r="I8"/>
  <c r="G8"/>
  <c r="K10" i="26"/>
  <c r="G10" i="9"/>
  <c r="H10"/>
  <c r="H9" s="1"/>
  <c r="H8" s="1"/>
  <c r="I10"/>
  <c r="G9"/>
  <c r="I9"/>
  <c r="I8" s="1"/>
  <c r="G8"/>
  <c r="F10"/>
  <c r="F9"/>
  <c r="F8" s="1"/>
  <c r="C20" i="5"/>
  <c r="C7"/>
  <c r="C14"/>
  <c r="C8" s="1"/>
  <c r="C9"/>
  <c r="E35"/>
  <c r="E7"/>
  <c r="E9"/>
  <c r="E8" s="1"/>
  <c r="E12" i="21"/>
  <c r="E13"/>
  <c r="E14"/>
  <c r="E15"/>
  <c r="E17"/>
  <c r="E18"/>
  <c r="E19"/>
  <c r="E20"/>
  <c r="E27"/>
  <c r="E28"/>
  <c r="E29"/>
  <c r="E30"/>
  <c r="E32"/>
  <c r="E33"/>
  <c r="E34"/>
  <c r="E35"/>
  <c r="I9" i="22"/>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8"/>
  <c r="H57"/>
  <c r="H41"/>
  <c r="H25"/>
  <c r="H9"/>
  <c r="G8"/>
  <c r="E7" i="15"/>
  <c r="H50"/>
  <c r="I50"/>
  <c r="J50"/>
  <c r="G50"/>
  <c r="G7" s="1"/>
  <c r="F9" i="14"/>
  <c r="G9"/>
  <c r="G8" s="1"/>
  <c r="F8" s="1"/>
  <c r="G10"/>
  <c r="F10" s="1"/>
  <c r="E8" i="15"/>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1"/>
  <c r="E52"/>
  <c r="E53"/>
  <c r="E54"/>
  <c r="E55"/>
  <c r="E56"/>
  <c r="E57"/>
  <c r="E58"/>
  <c r="E59"/>
  <c r="E60"/>
  <c r="E61"/>
  <c r="E62"/>
  <c r="E63"/>
  <c r="E64"/>
  <c r="E65"/>
  <c r="E66"/>
  <c r="E67"/>
  <c r="E68"/>
  <c r="E69"/>
  <c r="E70"/>
  <c r="E71"/>
  <c r="E72"/>
  <c r="E73"/>
  <c r="E74"/>
  <c r="E75"/>
  <c r="E76"/>
  <c r="E77"/>
  <c r="E78"/>
  <c r="L7"/>
  <c r="M7"/>
  <c r="N7"/>
  <c r="O7"/>
  <c r="K7"/>
  <c r="K23"/>
  <c r="K24"/>
  <c r="K25"/>
  <c r="K26"/>
  <c r="K27"/>
  <c r="K28"/>
  <c r="K29"/>
  <c r="K30"/>
  <c r="K31"/>
  <c r="K32"/>
  <c r="K33"/>
  <c r="K34"/>
  <c r="K35"/>
  <c r="K36"/>
  <c r="K37"/>
  <c r="K38"/>
  <c r="K39"/>
  <c r="K40"/>
  <c r="K41"/>
  <c r="K42"/>
  <c r="K43"/>
  <c r="K44"/>
  <c r="K45"/>
  <c r="K46"/>
  <c r="K47"/>
  <c r="K48"/>
  <c r="K49"/>
  <c r="K22"/>
  <c r="J10"/>
  <c r="F10" s="1"/>
  <c r="J18"/>
  <c r="G9" i="16"/>
  <c r="I18" i="13"/>
  <c r="H18"/>
  <c r="M19"/>
  <c r="N19"/>
  <c r="J19"/>
  <c r="K19"/>
  <c r="L19"/>
  <c r="I19"/>
  <c r="G20"/>
  <c r="G21"/>
  <c r="H35" i="26"/>
  <c r="H34" s="1"/>
  <c r="H33" s="1"/>
  <c r="J30"/>
  <c r="I30"/>
  <c r="I29" s="1"/>
  <c r="H30"/>
  <c r="J29"/>
  <c r="H29"/>
  <c r="J26"/>
  <c r="I26"/>
  <c r="H26"/>
  <c r="J24"/>
  <c r="J23" s="1"/>
  <c r="I24"/>
  <c r="H24"/>
  <c r="I23"/>
  <c r="H23"/>
  <c r="K20"/>
  <c r="K9" s="1"/>
  <c r="K8" s="1"/>
  <c r="J11"/>
  <c r="I11"/>
  <c r="I9"/>
  <c r="M44" i="15"/>
  <c r="M22"/>
  <c r="N22"/>
  <c r="O22"/>
  <c r="L22"/>
  <c r="H7"/>
  <c r="G8"/>
  <c r="H8"/>
  <c r="I8"/>
  <c r="J8"/>
  <c r="F9"/>
  <c r="F11"/>
  <c r="F12"/>
  <c r="F13"/>
  <c r="F14"/>
  <c r="F15"/>
  <c r="F16"/>
  <c r="F17"/>
  <c r="F18"/>
  <c r="F19"/>
  <c r="F20"/>
  <c r="F21"/>
  <c r="F22"/>
  <c r="F23"/>
  <c r="F24"/>
  <c r="F25"/>
  <c r="F26"/>
  <c r="F27"/>
  <c r="F28"/>
  <c r="F29"/>
  <c r="F30"/>
  <c r="F31"/>
  <c r="F32"/>
  <c r="F33"/>
  <c r="F34"/>
  <c r="F35"/>
  <c r="F36"/>
  <c r="F37"/>
  <c r="F38"/>
  <c r="F39"/>
  <c r="F40"/>
  <c r="F41"/>
  <c r="F42"/>
  <c r="F43"/>
  <c r="F44"/>
  <c r="F45"/>
  <c r="F46"/>
  <c r="F47"/>
  <c r="F48"/>
  <c r="F49"/>
  <c r="F51"/>
  <c r="F52"/>
  <c r="F53"/>
  <c r="F54"/>
  <c r="F55"/>
  <c r="F56"/>
  <c r="F57"/>
  <c r="F58"/>
  <c r="F59"/>
  <c r="F60"/>
  <c r="F61"/>
  <c r="F62"/>
  <c r="F63"/>
  <c r="F64"/>
  <c r="F65"/>
  <c r="F66"/>
  <c r="F67"/>
  <c r="F68"/>
  <c r="F69"/>
  <c r="F70"/>
  <c r="F71"/>
  <c r="F72"/>
  <c r="F73"/>
  <c r="F74"/>
  <c r="F75"/>
  <c r="F76"/>
  <c r="F77"/>
  <c r="F78"/>
  <c r="N13" i="8"/>
  <c r="C13"/>
  <c r="D9"/>
  <c r="E9"/>
  <c r="F9"/>
  <c r="G9"/>
  <c r="H9"/>
  <c r="I9"/>
  <c r="J9"/>
  <c r="K9"/>
  <c r="L9"/>
  <c r="M9"/>
  <c r="O9"/>
  <c r="P9"/>
  <c r="Q9"/>
  <c r="R9"/>
  <c r="N10"/>
  <c r="C10"/>
  <c r="D24" i="21"/>
  <c r="D9" s="1"/>
  <c r="D22"/>
  <c r="D7" s="1"/>
  <c r="C22"/>
  <c r="C23"/>
  <c r="C8" s="1"/>
  <c r="C24"/>
  <c r="C9" s="1"/>
  <c r="E9" s="1"/>
  <c r="C25"/>
  <c r="C10" s="1"/>
  <c r="E10" s="1"/>
  <c r="D23"/>
  <c r="E23" s="1"/>
  <c r="D25"/>
  <c r="C26"/>
  <c r="E26" s="1"/>
  <c r="D31"/>
  <c r="C31"/>
  <c r="D26"/>
  <c r="D16"/>
  <c r="C16"/>
  <c r="E16" s="1"/>
  <c r="C11"/>
  <c r="E11" s="1"/>
  <c r="D11"/>
  <c r="G41" i="22"/>
  <c r="G57"/>
  <c r="G25"/>
  <c r="G9"/>
  <c r="F7" i="20"/>
  <c r="G20" i="18"/>
  <c r="G19"/>
  <c r="G18"/>
  <c r="G17"/>
  <c r="G16"/>
  <c r="G15"/>
  <c r="G14"/>
  <c r="G13"/>
  <c r="G12"/>
  <c r="G11"/>
  <c r="G10"/>
  <c r="G9"/>
  <c r="G8"/>
  <c r="K7"/>
  <c r="G7" s="1"/>
  <c r="J7"/>
  <c r="I7"/>
  <c r="H7"/>
  <c r="G20" i="17"/>
  <c r="G19"/>
  <c r="G18"/>
  <c r="G17"/>
  <c r="G16"/>
  <c r="G15"/>
  <c r="G14"/>
  <c r="G13"/>
  <c r="G12"/>
  <c r="G11"/>
  <c r="G10"/>
  <c r="G9"/>
  <c r="G8"/>
  <c r="K7"/>
  <c r="J7"/>
  <c r="I7"/>
  <c r="H7"/>
  <c r="G7" s="1"/>
  <c r="N12" i="8"/>
  <c r="C12"/>
  <c r="C11"/>
  <c r="C35" i="5" l="1"/>
  <c r="E8" i="21"/>
  <c r="E31"/>
  <c r="E22"/>
  <c r="E25"/>
  <c r="E24"/>
  <c r="D8"/>
  <c r="C7"/>
  <c r="E7" s="1"/>
  <c r="C21"/>
  <c r="C6" s="1"/>
  <c r="E6" s="1"/>
  <c r="G8" i="16"/>
  <c r="G7" s="1"/>
  <c r="H10" i="12"/>
  <c r="G34"/>
  <c r="H24"/>
  <c r="G9" i="26"/>
  <c r="G10"/>
  <c r="J8"/>
  <c r="H8"/>
  <c r="G8" s="1"/>
  <c r="H8" i="22"/>
  <c r="I7" i="15"/>
  <c r="J7"/>
  <c r="F7" s="1"/>
  <c r="F50"/>
  <c r="E50" s="1"/>
  <c r="F8"/>
  <c r="I8" i="26"/>
  <c r="C9" i="8"/>
  <c r="D21" i="21"/>
  <c r="D6" s="1"/>
  <c r="N11" i="8"/>
  <c r="N9" s="1"/>
  <c r="E21" i="21" l="1"/>
  <c r="G10" i="12"/>
  <c r="H9"/>
  <c r="H23"/>
  <c r="G23" s="1"/>
  <c r="G24"/>
  <c r="G9" l="1"/>
  <c r="H8"/>
  <c r="G8" s="1"/>
</calcChain>
</file>

<file path=xl/sharedStrings.xml><?xml version="1.0" encoding="utf-8"?>
<sst xmlns="http://schemas.openxmlformats.org/spreadsheetml/2006/main" count="1664" uniqueCount="559">
  <si>
    <t>单位：万元</t>
  </si>
  <si>
    <t>预算数</t>
  </si>
  <si>
    <t>一、财政拨款收入</t>
  </si>
  <si>
    <t>二、纳入预算管理的行政事业性收费</t>
  </si>
  <si>
    <t>支    出    总    计</t>
  </si>
  <si>
    <t>单位名称</t>
  </si>
  <si>
    <t>收入预算</t>
  </si>
  <si>
    <t>支出预算</t>
  </si>
  <si>
    <t>合计</t>
  </si>
  <si>
    <t>三、纳入预算管理的专项收入</t>
  </si>
  <si>
    <t>四、纳入政府性基金预算管理收入</t>
  </si>
  <si>
    <t>五、纳入专户管理的行政事业性收费</t>
  </si>
  <si>
    <t>六、政府住房收入</t>
  </si>
  <si>
    <t>七、国有资源（资产）有偿使用收入</t>
  </si>
  <si>
    <t>基本支出</t>
  </si>
  <si>
    <t>项目支出</t>
  </si>
  <si>
    <t>其中：</t>
  </si>
  <si>
    <t>工资福利支出</t>
  </si>
  <si>
    <t>商品和服务支出</t>
  </si>
  <si>
    <t>对个人和家庭的补助</t>
  </si>
  <si>
    <t>科目名称</t>
  </si>
  <si>
    <t>类</t>
  </si>
  <si>
    <t>款</t>
  </si>
  <si>
    <t>项</t>
  </si>
  <si>
    <t>02</t>
  </si>
  <si>
    <t>01</t>
  </si>
  <si>
    <t>15</t>
  </si>
  <si>
    <t>19</t>
  </si>
  <si>
    <t>99</t>
  </si>
  <si>
    <t>05</t>
  </si>
  <si>
    <t>11</t>
  </si>
  <si>
    <t>17</t>
  </si>
  <si>
    <t>公开表3</t>
    <phoneticPr fontId="2" type="noConversion"/>
  </si>
  <si>
    <t>部门名称：抚顺市公安局</t>
    <phoneticPr fontId="2" type="noConversion"/>
  </si>
  <si>
    <t>科目编码</t>
    <phoneticPr fontId="2" type="noConversion"/>
  </si>
  <si>
    <t>项</t>
    <phoneticPr fontId="2" type="noConversion"/>
  </si>
  <si>
    <t>三、纳入预算管理的专项收入</t>
    <phoneticPr fontId="2" type="noConversion"/>
  </si>
  <si>
    <t>四、纳入政府性基金预算管理收入</t>
    <phoneticPr fontId="2" type="noConversion"/>
  </si>
  <si>
    <t>六、政府住房收入</t>
    <phoneticPr fontId="2" type="noConversion"/>
  </si>
  <si>
    <t>七、国有资源（资产）有偿使用收入</t>
    <phoneticPr fontId="2" type="noConversion"/>
  </si>
  <si>
    <t>八、其他收入</t>
    <phoneticPr fontId="2" type="noConversion"/>
  </si>
  <si>
    <t>上级提前告知转移支付资金</t>
    <phoneticPr fontId="2" type="noConversion"/>
  </si>
  <si>
    <t>公开表1</t>
    <phoneticPr fontId="2" type="noConversion"/>
  </si>
  <si>
    <t>收                 入</t>
    <phoneticPr fontId="2" type="noConversion"/>
  </si>
  <si>
    <t>支           出</t>
    <phoneticPr fontId="2" type="noConversion"/>
  </si>
  <si>
    <t>项          目</t>
    <phoneticPr fontId="2" type="noConversion"/>
  </si>
  <si>
    <t>预算数</t>
    <phoneticPr fontId="2" type="noConversion"/>
  </si>
  <si>
    <t>财政拨款</t>
    <phoneticPr fontId="2" type="noConversion"/>
  </si>
  <si>
    <t>公共安全支出</t>
  </si>
  <si>
    <t>本级财政收入</t>
    <phoneticPr fontId="2" type="noConversion"/>
  </si>
  <si>
    <t>省转移支付收入</t>
    <phoneticPr fontId="2" type="noConversion"/>
  </si>
  <si>
    <t>二、纳入预算管理的专项收入</t>
    <phoneticPr fontId="2" type="noConversion"/>
  </si>
  <si>
    <t xml:space="preserve">  公安</t>
  </si>
  <si>
    <t>三、纳入预算管理的行政事业性收费</t>
    <phoneticPr fontId="2" type="noConversion"/>
  </si>
  <si>
    <t xml:space="preserve">    行政运行（公安）</t>
  </si>
  <si>
    <t>四、国有资源（资产）有偿使用收入</t>
    <phoneticPr fontId="2" type="noConversion"/>
  </si>
  <si>
    <t xml:space="preserve">    信息化建设（公安）</t>
  </si>
  <si>
    <t>五、政府住房基金收入</t>
    <phoneticPr fontId="2" type="noConversion"/>
  </si>
  <si>
    <t xml:space="preserve">    执法办案</t>
  </si>
  <si>
    <t>六、其他收入</t>
    <phoneticPr fontId="2" type="noConversion"/>
  </si>
  <si>
    <t xml:space="preserve">    特别业务</t>
  </si>
  <si>
    <t>七、债务转贷收入</t>
    <phoneticPr fontId="2" type="noConversion"/>
  </si>
  <si>
    <t xml:space="preserve">    事业运行（公安）</t>
  </si>
  <si>
    <t>八、纳入政府性基金预算管理收入</t>
    <phoneticPr fontId="2" type="noConversion"/>
  </si>
  <si>
    <t xml:space="preserve">    其他公安支出</t>
  </si>
  <si>
    <t>社会保障和就业支出</t>
  </si>
  <si>
    <t xml:space="preserve">  行政事业单位离退休</t>
  </si>
  <si>
    <t>基金收入</t>
    <phoneticPr fontId="2" type="noConversion"/>
  </si>
  <si>
    <t xml:space="preserve">    归口管理的行政单位离退休</t>
  </si>
  <si>
    <t>债务转贷收入</t>
    <phoneticPr fontId="2" type="noConversion"/>
  </si>
  <si>
    <t xml:space="preserve">    机关事业单位基本养老保险缴费支出</t>
  </si>
  <si>
    <t>九、财政专户收入</t>
    <phoneticPr fontId="2" type="noConversion"/>
  </si>
  <si>
    <t>卫生健康支出</t>
  </si>
  <si>
    <t xml:space="preserve">  行政事业单位医疗</t>
  </si>
  <si>
    <t xml:space="preserve">    行政单位医疗</t>
  </si>
  <si>
    <t xml:space="preserve">    事业单位医疗</t>
  </si>
  <si>
    <t>住房保障支出</t>
  </si>
  <si>
    <t xml:space="preserve">  住房改革支出</t>
  </si>
  <si>
    <t xml:space="preserve">    住房公积金</t>
  </si>
  <si>
    <t>收    入    总    计</t>
  </si>
  <si>
    <t>附件2</t>
    <phoneticPr fontId="2" type="noConversion"/>
  </si>
  <si>
    <t>目        录</t>
    <phoneticPr fontId="2" type="noConversion"/>
  </si>
  <si>
    <t xml:space="preserve">                    一、2019年部门收支总体情况表 </t>
  </si>
  <si>
    <t xml:space="preserve">                    二、2019年部门收支总体情况（分单位） </t>
  </si>
  <si>
    <t xml:space="preserve">                    三、2019年部门收入总体情况表 </t>
  </si>
  <si>
    <t xml:space="preserve">                    四、2019年部门支出总体情况表</t>
  </si>
  <si>
    <t xml:space="preserve">                    五、2019年部门支出总体情况表（按功能科目） </t>
  </si>
  <si>
    <t xml:space="preserve">                    六、2019年部门财政拨款收支总体情况表 </t>
  </si>
  <si>
    <t xml:space="preserve">                    七、2019年部门财政拨款支出总体情况表（按功能科目） </t>
  </si>
  <si>
    <t xml:space="preserve">                    八、2019年部门一般公共预算支出情况表 </t>
  </si>
  <si>
    <t xml:space="preserve">                    九、2019年部门一般公共预算基本支出情况表</t>
  </si>
  <si>
    <t xml:space="preserve">                    十、2019年一般公共预算基本支出按经济分类情况表</t>
  </si>
  <si>
    <t xml:space="preserve">                    十一、2019年纳入预算管理的行政事业性收费预算支出情况表 </t>
  </si>
  <si>
    <t xml:space="preserve">                    十二、2019年部门（政府性基金收入）政府性基金预算支出情况表 </t>
  </si>
  <si>
    <t xml:space="preserve">                    十三、2019年部门（国有资本经营收入）国有资本经营预算支出情况表</t>
  </si>
  <si>
    <t xml:space="preserve">                    十四、2019年部门项目支出预算表</t>
  </si>
  <si>
    <t xml:space="preserve">                    十五、2019年部门政府采购支出预算表</t>
  </si>
  <si>
    <t xml:space="preserve">                    十六、2019年部门政府购买服务支出预算表</t>
  </si>
  <si>
    <t xml:space="preserve">                    十七、2019年部门一般公共预算“三公”经费支出情况表 </t>
  </si>
  <si>
    <t xml:space="preserve">                    十八、2019年部门一般公共预算机关运行经费明细表</t>
  </si>
  <si>
    <t xml:space="preserve">                    十九、2019年部门项目支出预算绩效目标情况表</t>
  </si>
  <si>
    <t>公开表2</t>
    <phoneticPr fontId="2" type="noConversion"/>
  </si>
  <si>
    <t>合计</t>
    <phoneticPr fontId="2" type="noConversion"/>
  </si>
  <si>
    <t>2019年部门收支总体情况表（分单位）</t>
    <phoneticPr fontId="2" type="noConversion"/>
  </si>
  <si>
    <t>公开表5</t>
    <phoneticPr fontId="2" type="noConversion"/>
  </si>
  <si>
    <t>部门名称：抚顺市公安局</t>
    <phoneticPr fontId="2" type="noConversion"/>
  </si>
  <si>
    <t>科目编码</t>
    <phoneticPr fontId="2" type="noConversion"/>
  </si>
  <si>
    <t>资金来源</t>
    <phoneticPr fontId="2" type="noConversion"/>
  </si>
  <si>
    <t>项</t>
    <phoneticPr fontId="2" type="noConversion"/>
  </si>
  <si>
    <t>八、其他收入</t>
    <phoneticPr fontId="2" type="noConversion"/>
  </si>
  <si>
    <t>上级提前告知转移支付资金</t>
    <phoneticPr fontId="2" type="noConversion"/>
  </si>
  <si>
    <t>公开表6</t>
    <phoneticPr fontId="2" type="noConversion"/>
  </si>
  <si>
    <t>部门名称：抚顺市公安局</t>
    <phoneticPr fontId="2" type="noConversion"/>
  </si>
  <si>
    <t>财政拨款收入预算</t>
    <phoneticPr fontId="2" type="noConversion"/>
  </si>
  <si>
    <t>财政拨款支出预算</t>
    <phoneticPr fontId="2" type="noConversion"/>
  </si>
  <si>
    <t>八、其他收入</t>
    <phoneticPr fontId="2" type="noConversion"/>
  </si>
  <si>
    <t>上级提前告知转移支付资金</t>
    <phoneticPr fontId="2" type="noConversion"/>
  </si>
  <si>
    <t>公开表7</t>
    <phoneticPr fontId="2" type="noConversion"/>
  </si>
  <si>
    <t>支出内容</t>
    <phoneticPr fontId="2" type="noConversion"/>
  </si>
  <si>
    <t>公开表8</t>
    <phoneticPr fontId="2" type="noConversion"/>
  </si>
  <si>
    <t>支出内容</t>
    <phoneticPr fontId="2" type="noConversion"/>
  </si>
  <si>
    <t>301工资福利支出</t>
    <phoneticPr fontId="2" type="noConversion"/>
  </si>
  <si>
    <t>302商品和服务支出</t>
    <phoneticPr fontId="2" type="noConversion"/>
  </si>
  <si>
    <t>303对个人和家庭的补助</t>
    <phoneticPr fontId="2" type="noConversion"/>
  </si>
  <si>
    <t>307债务利息及费用支出</t>
    <phoneticPr fontId="2" type="noConversion"/>
  </si>
  <si>
    <t>310资本性支出</t>
    <phoneticPr fontId="2" type="noConversion"/>
  </si>
  <si>
    <t>312对企业补助</t>
    <phoneticPr fontId="2" type="noConversion"/>
  </si>
  <si>
    <t xml:space="preserve">399其他支出 </t>
    <phoneticPr fontId="2" type="noConversion"/>
  </si>
  <si>
    <t>公开表9</t>
  </si>
  <si>
    <t>资金来源</t>
  </si>
  <si>
    <t>四、政府住房收入</t>
    <phoneticPr fontId="2" type="noConversion"/>
  </si>
  <si>
    <t>五、国有资源（资产）有偿使用收入</t>
    <phoneticPr fontId="2" type="noConversion"/>
  </si>
  <si>
    <t>六、其他收入</t>
    <phoneticPr fontId="2" type="noConversion"/>
  </si>
  <si>
    <t>公开表10</t>
    <phoneticPr fontId="2" type="noConversion"/>
  </si>
  <si>
    <t>单位：万元</t>
    <phoneticPr fontId="2" type="noConversion"/>
  </si>
  <si>
    <t>科目名称</t>
    <phoneticPr fontId="2" type="noConversion"/>
  </si>
  <si>
    <t>类</t>
    <phoneticPr fontId="2" type="noConversion"/>
  </si>
  <si>
    <t>款</t>
    <phoneticPr fontId="2" type="noConversion"/>
  </si>
  <si>
    <t>合计</t>
    <phoneticPr fontId="2" type="noConversion"/>
  </si>
  <si>
    <t>人员经费</t>
    <phoneticPr fontId="2" type="noConversion"/>
  </si>
  <si>
    <t>公开表11</t>
    <phoneticPr fontId="2" type="noConversion"/>
  </si>
  <si>
    <t>301工资福利支出</t>
    <phoneticPr fontId="2" type="noConversion"/>
  </si>
  <si>
    <t>302商品和服务支出</t>
    <phoneticPr fontId="2" type="noConversion"/>
  </si>
  <si>
    <t>303对个人和家庭的补助</t>
    <phoneticPr fontId="2" type="noConversion"/>
  </si>
  <si>
    <t>307债务利息及费用支出</t>
    <phoneticPr fontId="2" type="noConversion"/>
  </si>
  <si>
    <t>310资本性支出</t>
    <phoneticPr fontId="2" type="noConversion"/>
  </si>
  <si>
    <t>312对企业补助</t>
    <phoneticPr fontId="2" type="noConversion"/>
  </si>
  <si>
    <t xml:space="preserve">399其他支出 </t>
    <phoneticPr fontId="2" type="noConversion"/>
  </si>
  <si>
    <t>公开表12</t>
    <phoneticPr fontId="2" type="noConversion"/>
  </si>
  <si>
    <r>
      <t>X</t>
    </r>
    <r>
      <rPr>
        <sz val="10"/>
        <rFont val="宋体"/>
        <charset val="134"/>
      </rPr>
      <t>X</t>
    </r>
    <r>
      <rPr>
        <sz val="10"/>
        <rFont val="宋体"/>
        <charset val="134"/>
      </rPr>
      <t>局本级</t>
    </r>
    <phoneticPr fontId="2" type="noConversion"/>
  </si>
  <si>
    <t>(下属二级单位）…</t>
    <phoneticPr fontId="2" type="noConversion"/>
  </si>
  <si>
    <t>……</t>
    <phoneticPr fontId="2" type="noConversion"/>
  </si>
  <si>
    <t>“本部门没有纳入预算管理的行政事业性收费预算拨款收入，也没有使用纳入预算管理的行政事业性收费安排的支出，故本表无数据”。</t>
    <phoneticPr fontId="2" type="noConversion"/>
  </si>
  <si>
    <r>
      <t>公开表1</t>
    </r>
    <r>
      <rPr>
        <b/>
        <sz val="10"/>
        <rFont val="宋体"/>
        <charset val="134"/>
      </rPr>
      <t>3</t>
    </r>
    <phoneticPr fontId="2" type="noConversion"/>
  </si>
  <si>
    <t>公开表14</t>
    <phoneticPr fontId="2" type="noConversion"/>
  </si>
  <si>
    <t>项目名称</t>
  </si>
  <si>
    <t>项目内容</t>
  </si>
  <si>
    <t>资金来源</t>
    <phoneticPr fontId="2" type="noConversion"/>
  </si>
  <si>
    <r>
      <t>公开表1</t>
    </r>
    <r>
      <rPr>
        <b/>
        <sz val="9"/>
        <rFont val="宋体"/>
        <charset val="134"/>
      </rPr>
      <t>5</t>
    </r>
    <phoneticPr fontId="2" type="noConversion"/>
  </si>
  <si>
    <t>采购项目</t>
  </si>
  <si>
    <t>采购目录</t>
  </si>
  <si>
    <t>规格要求</t>
  </si>
  <si>
    <t>采购数量</t>
  </si>
  <si>
    <r>
      <t>公开表1</t>
    </r>
    <r>
      <rPr>
        <b/>
        <sz val="9"/>
        <rFont val="宋体"/>
        <charset val="134"/>
      </rPr>
      <t>6</t>
    </r>
    <phoneticPr fontId="2" type="noConversion"/>
  </si>
  <si>
    <t>购买项目名称</t>
    <phoneticPr fontId="2" type="noConversion"/>
  </si>
  <si>
    <t>购买服务项目内容</t>
    <phoneticPr fontId="2" type="noConversion"/>
  </si>
  <si>
    <t>对应购买服务目录内容(三级目录代码及名称)</t>
    <phoneticPr fontId="2" type="noConversion"/>
  </si>
  <si>
    <t>承接主体</t>
    <phoneticPr fontId="2" type="noConversion"/>
  </si>
  <si>
    <t>购买方式</t>
    <phoneticPr fontId="2" type="noConversion"/>
  </si>
  <si>
    <t>合计</t>
    <phoneticPr fontId="2" type="noConversion"/>
  </si>
  <si>
    <t>公开表17</t>
    <phoneticPr fontId="2" type="noConversion"/>
  </si>
  <si>
    <t>单位：万元</t>
    <phoneticPr fontId="2" type="noConversion"/>
  </si>
  <si>
    <t>项目</t>
  </si>
  <si>
    <t>金额</t>
  </si>
  <si>
    <r>
      <t>公开表1</t>
    </r>
    <r>
      <rPr>
        <b/>
        <sz val="10"/>
        <rFont val="宋体"/>
        <charset val="134"/>
      </rPr>
      <t>8</t>
    </r>
    <phoneticPr fontId="2" type="noConversion"/>
  </si>
  <si>
    <t>科目代码</t>
  </si>
  <si>
    <t>2018年预算</t>
    <phoneticPr fontId="2" type="noConversion"/>
  </si>
  <si>
    <r>
      <t>公安</t>
    </r>
    <r>
      <rPr>
        <sz val="10"/>
        <rFont val="宋体"/>
        <charset val="134"/>
      </rPr>
      <t>局本级</t>
    </r>
    <phoneticPr fontId="2" type="noConversion"/>
  </si>
  <si>
    <r>
      <t>3</t>
    </r>
    <r>
      <rPr>
        <sz val="10"/>
        <rFont val="宋体"/>
        <charset val="134"/>
      </rPr>
      <t>02</t>
    </r>
    <phoneticPr fontId="2" type="noConversion"/>
  </si>
  <si>
    <r>
      <t>0</t>
    </r>
    <r>
      <rPr>
        <sz val="10"/>
        <rFont val="宋体"/>
        <charset val="134"/>
      </rPr>
      <t>1</t>
    </r>
    <phoneticPr fontId="2" type="noConversion"/>
  </si>
  <si>
    <t>办公费</t>
    <phoneticPr fontId="2" type="noConversion"/>
  </si>
  <si>
    <t>02</t>
    <phoneticPr fontId="2" type="noConversion"/>
  </si>
  <si>
    <t>印刷费</t>
    <phoneticPr fontId="2" type="noConversion"/>
  </si>
  <si>
    <t>05</t>
    <phoneticPr fontId="2" type="noConversion"/>
  </si>
  <si>
    <t>水费</t>
    <phoneticPr fontId="2" type="noConversion"/>
  </si>
  <si>
    <t>06</t>
    <phoneticPr fontId="2" type="noConversion"/>
  </si>
  <si>
    <t>电费</t>
    <phoneticPr fontId="2" type="noConversion"/>
  </si>
  <si>
    <t>07</t>
    <phoneticPr fontId="2" type="noConversion"/>
  </si>
  <si>
    <t>邮电费</t>
    <phoneticPr fontId="2" type="noConversion"/>
  </si>
  <si>
    <t>08</t>
    <phoneticPr fontId="2" type="noConversion"/>
  </si>
  <si>
    <t>取暖费</t>
    <phoneticPr fontId="2" type="noConversion"/>
  </si>
  <si>
    <t>09</t>
    <phoneticPr fontId="2" type="noConversion"/>
  </si>
  <si>
    <t>物业管理费</t>
    <phoneticPr fontId="2" type="noConversion"/>
  </si>
  <si>
    <t>11</t>
    <phoneticPr fontId="2" type="noConversion"/>
  </si>
  <si>
    <t>差旅费</t>
    <phoneticPr fontId="2" type="noConversion"/>
  </si>
  <si>
    <t>13</t>
    <phoneticPr fontId="2" type="noConversion"/>
  </si>
  <si>
    <t>维修（护）费</t>
    <phoneticPr fontId="2" type="noConversion"/>
  </si>
  <si>
    <t>15</t>
    <phoneticPr fontId="2" type="noConversion"/>
  </si>
  <si>
    <t>会议费</t>
    <phoneticPr fontId="2" type="noConversion"/>
  </si>
  <si>
    <t>18</t>
    <phoneticPr fontId="2" type="noConversion"/>
  </si>
  <si>
    <t>专用材料费</t>
    <phoneticPr fontId="2" type="noConversion"/>
  </si>
  <si>
    <t>29</t>
    <phoneticPr fontId="2" type="noConversion"/>
  </si>
  <si>
    <t>福利费</t>
    <phoneticPr fontId="2" type="noConversion"/>
  </si>
  <si>
    <t>31</t>
    <phoneticPr fontId="2" type="noConversion"/>
  </si>
  <si>
    <t>公务用车运行维护费</t>
    <phoneticPr fontId="2" type="noConversion"/>
  </si>
  <si>
    <t>99</t>
    <phoneticPr fontId="2" type="noConversion"/>
  </si>
  <si>
    <t>其他商品服务支出</t>
    <phoneticPr fontId="2" type="noConversion"/>
  </si>
  <si>
    <t>310</t>
    <phoneticPr fontId="2" type="noConversion"/>
  </si>
  <si>
    <t>办公设备购置</t>
    <phoneticPr fontId="2" type="noConversion"/>
  </si>
  <si>
    <t>交警支队</t>
    <phoneticPr fontId="2" type="noConversion"/>
  </si>
  <si>
    <t>监管支队</t>
    <phoneticPr fontId="2" type="noConversion"/>
  </si>
  <si>
    <t>公开表19</t>
    <phoneticPr fontId="2" type="noConversion"/>
  </si>
  <si>
    <t>项目绩效目标1</t>
  </si>
  <si>
    <t>项目绩效目标2</t>
  </si>
  <si>
    <t>项目实施进度概述</t>
  </si>
  <si>
    <t>目标内容</t>
  </si>
  <si>
    <t>指标1</t>
  </si>
  <si>
    <t>指标2</t>
  </si>
  <si>
    <t>指标3</t>
  </si>
  <si>
    <t>截止半年</t>
  </si>
  <si>
    <t>截止全年</t>
  </si>
  <si>
    <t>其中：公安本级</t>
    <phoneticPr fontId="4" type="noConversion"/>
  </si>
  <si>
    <t>交警支队</t>
    <phoneticPr fontId="4" type="noConversion"/>
  </si>
  <si>
    <t>监管支队</t>
    <phoneticPr fontId="4" type="noConversion"/>
  </si>
  <si>
    <t>留置中心</t>
    <phoneticPr fontId="4" type="noConversion"/>
  </si>
  <si>
    <t>公安局本级</t>
    <phoneticPr fontId="2" type="noConversion"/>
  </si>
  <si>
    <r>
      <t>201</t>
    </r>
    <r>
      <rPr>
        <b/>
        <sz val="22"/>
        <rFont val="宋体"/>
        <family val="3"/>
        <charset val="134"/>
      </rPr>
      <t>9</t>
    </r>
    <r>
      <rPr>
        <b/>
        <sz val="22"/>
        <rFont val="宋体"/>
        <charset val="134"/>
      </rPr>
      <t>年部门收入总体情况表</t>
    </r>
    <phoneticPr fontId="2" type="noConversion"/>
  </si>
  <si>
    <t xml:space="preserve">  02</t>
  </si>
  <si>
    <t>20</t>
  </si>
  <si>
    <t>21</t>
  </si>
  <si>
    <t>50</t>
  </si>
  <si>
    <t xml:space="preserve">  05</t>
  </si>
  <si>
    <t xml:space="preserve">  11</t>
  </si>
  <si>
    <t>辽宁省抚顺市公安局2019年部门预算和“三公”经费预算公开表</t>
    <phoneticPr fontId="2" type="noConversion"/>
  </si>
  <si>
    <t>抚顺市公安局（本级）</t>
    <phoneticPr fontId="4" type="noConversion"/>
  </si>
  <si>
    <t>公开表4</t>
    <phoneticPr fontId="2" type="noConversion"/>
  </si>
  <si>
    <t>2019年部门支出总体情况表</t>
    <phoneticPr fontId="2" type="noConversion"/>
  </si>
  <si>
    <t>2019年部门支出总体情况表（按功能科目）</t>
    <phoneticPr fontId="2" type="noConversion"/>
  </si>
  <si>
    <t>2019年部门财政拨款收支总体情况表</t>
    <phoneticPr fontId="2" type="noConversion"/>
  </si>
  <si>
    <t>2019年部门财政拨款收支总体情况表（按功能科目）</t>
    <phoneticPr fontId="2" type="noConversion"/>
  </si>
  <si>
    <t>一般公共预算基本支出合计</t>
  </si>
  <si>
    <t>工资福利支出</t>
    <phoneticPr fontId="2" type="noConversion"/>
  </si>
  <si>
    <t>01</t>
    <phoneticPr fontId="2" type="noConversion"/>
  </si>
  <si>
    <t xml:space="preserve">    基本工资</t>
    <phoneticPr fontId="2" type="noConversion"/>
  </si>
  <si>
    <t>02</t>
    <phoneticPr fontId="2" type="noConversion"/>
  </si>
  <si>
    <t xml:space="preserve">    津贴补贴</t>
    <phoneticPr fontId="2" type="noConversion"/>
  </si>
  <si>
    <t>03</t>
    <phoneticPr fontId="2" type="noConversion"/>
  </si>
  <si>
    <t xml:space="preserve">    奖金</t>
    <phoneticPr fontId="2" type="noConversion"/>
  </si>
  <si>
    <t>06</t>
    <phoneticPr fontId="2" type="noConversion"/>
  </si>
  <si>
    <t xml:space="preserve">    伙食补助费</t>
    <phoneticPr fontId="2" type="noConversion"/>
  </si>
  <si>
    <t>07</t>
    <phoneticPr fontId="2" type="noConversion"/>
  </si>
  <si>
    <t xml:space="preserve">    绩效工资</t>
    <phoneticPr fontId="2" type="noConversion"/>
  </si>
  <si>
    <t>08</t>
    <phoneticPr fontId="2" type="noConversion"/>
  </si>
  <si>
    <t xml:space="preserve">    机关事业单位基本养老保险缴费</t>
    <phoneticPr fontId="2" type="noConversion"/>
  </si>
  <si>
    <t>09</t>
    <phoneticPr fontId="2" type="noConversion"/>
  </si>
  <si>
    <t xml:space="preserve">    职业年金缴费</t>
    <phoneticPr fontId="2" type="noConversion"/>
  </si>
  <si>
    <t>10</t>
    <phoneticPr fontId="2" type="noConversion"/>
  </si>
  <si>
    <t xml:space="preserve">    职工基本医疗保险缴费</t>
    <phoneticPr fontId="2" type="noConversion"/>
  </si>
  <si>
    <t>11</t>
    <phoneticPr fontId="2" type="noConversion"/>
  </si>
  <si>
    <t xml:space="preserve">    公务员医疗补助缴费</t>
    <phoneticPr fontId="2" type="noConversion"/>
  </si>
  <si>
    <t>12</t>
    <phoneticPr fontId="2" type="noConversion"/>
  </si>
  <si>
    <t xml:space="preserve">    其他社会保障缴费</t>
    <phoneticPr fontId="2" type="noConversion"/>
  </si>
  <si>
    <t>13</t>
    <phoneticPr fontId="2" type="noConversion"/>
  </si>
  <si>
    <t xml:space="preserve">    住房公积金</t>
    <phoneticPr fontId="2" type="noConversion"/>
  </si>
  <si>
    <t>14</t>
    <phoneticPr fontId="2" type="noConversion"/>
  </si>
  <si>
    <t xml:space="preserve">    医疗费</t>
    <phoneticPr fontId="2" type="noConversion"/>
  </si>
  <si>
    <t>99</t>
    <phoneticPr fontId="2" type="noConversion"/>
  </si>
  <si>
    <t xml:space="preserve">    其他工资福利支出</t>
    <phoneticPr fontId="2" type="noConversion"/>
  </si>
  <si>
    <t>302</t>
    <phoneticPr fontId="2" type="noConversion"/>
  </si>
  <si>
    <t>商品和服务支出</t>
    <phoneticPr fontId="2" type="noConversion"/>
  </si>
  <si>
    <t xml:space="preserve">    办公费</t>
  </si>
  <si>
    <t xml:space="preserve">    印刷费</t>
  </si>
  <si>
    <r>
      <t>03</t>
    </r>
    <r>
      <rPr>
        <sz val="9"/>
        <rFont val="宋体"/>
        <charset val="134"/>
      </rPr>
      <t/>
    </r>
  </si>
  <si>
    <t xml:space="preserve">    咨询费</t>
    <phoneticPr fontId="2" type="noConversion"/>
  </si>
  <si>
    <r>
      <t>04</t>
    </r>
    <r>
      <rPr>
        <sz val="9"/>
        <rFont val="宋体"/>
        <charset val="134"/>
      </rPr>
      <t/>
    </r>
  </si>
  <si>
    <t xml:space="preserve">    手续费</t>
    <phoneticPr fontId="2" type="noConversion"/>
  </si>
  <si>
    <r>
      <t>05</t>
    </r>
    <r>
      <rPr>
        <sz val="9"/>
        <rFont val="宋体"/>
        <charset val="134"/>
      </rPr>
      <t/>
    </r>
  </si>
  <si>
    <t xml:space="preserve">    水费</t>
  </si>
  <si>
    <r>
      <t>06</t>
    </r>
    <r>
      <rPr>
        <sz val="9"/>
        <rFont val="宋体"/>
        <charset val="134"/>
      </rPr>
      <t/>
    </r>
  </si>
  <si>
    <t xml:space="preserve">    电费</t>
  </si>
  <si>
    <r>
      <t>07</t>
    </r>
    <r>
      <rPr>
        <sz val="9"/>
        <rFont val="宋体"/>
        <charset val="134"/>
      </rPr>
      <t/>
    </r>
  </si>
  <si>
    <t xml:space="preserve">    邮电费</t>
  </si>
  <si>
    <r>
      <t>08</t>
    </r>
    <r>
      <rPr>
        <sz val="9"/>
        <rFont val="宋体"/>
        <charset val="134"/>
      </rPr>
      <t/>
    </r>
  </si>
  <si>
    <t xml:space="preserve">    取暖费</t>
  </si>
  <si>
    <r>
      <t>09</t>
    </r>
    <r>
      <rPr>
        <sz val="9"/>
        <rFont val="宋体"/>
        <charset val="134"/>
      </rPr>
      <t/>
    </r>
  </si>
  <si>
    <t xml:space="preserve">    物业管理费</t>
  </si>
  <si>
    <t xml:space="preserve">    差旅费</t>
  </si>
  <si>
    <t xml:space="preserve">    因公出国（境）费用</t>
    <phoneticPr fontId="2" type="noConversion"/>
  </si>
  <si>
    <t xml:space="preserve">    维修(护)费</t>
  </si>
  <si>
    <t>14</t>
  </si>
  <si>
    <t xml:space="preserve">    租赁费</t>
  </si>
  <si>
    <t xml:space="preserve">    会议费</t>
  </si>
  <si>
    <t>16</t>
  </si>
  <si>
    <t xml:space="preserve">    培训费</t>
  </si>
  <si>
    <t xml:space="preserve">    公务接待费</t>
  </si>
  <si>
    <t>18</t>
  </si>
  <si>
    <t xml:space="preserve">    专用材料费</t>
    <phoneticPr fontId="2" type="noConversion"/>
  </si>
  <si>
    <t>24</t>
    <phoneticPr fontId="2" type="noConversion"/>
  </si>
  <si>
    <t xml:space="preserve">    被装购置费</t>
    <phoneticPr fontId="2" type="noConversion"/>
  </si>
  <si>
    <t>25</t>
    <phoneticPr fontId="2" type="noConversion"/>
  </si>
  <si>
    <t xml:space="preserve">    专用燃料费</t>
    <phoneticPr fontId="2" type="noConversion"/>
  </si>
  <si>
    <t>26</t>
    <phoneticPr fontId="2" type="noConversion"/>
  </si>
  <si>
    <t xml:space="preserve">    劳务费</t>
    <phoneticPr fontId="2" type="noConversion"/>
  </si>
  <si>
    <t>27</t>
    <phoneticPr fontId="2" type="noConversion"/>
  </si>
  <si>
    <t xml:space="preserve">    委托业务费</t>
    <phoneticPr fontId="2" type="noConversion"/>
  </si>
  <si>
    <t>28</t>
    <phoneticPr fontId="2" type="noConversion"/>
  </si>
  <si>
    <t xml:space="preserve">    工会经费</t>
  </si>
  <si>
    <t>29</t>
    <phoneticPr fontId="2" type="noConversion"/>
  </si>
  <si>
    <t xml:space="preserve">    福利费</t>
  </si>
  <si>
    <t>31</t>
    <phoneticPr fontId="2" type="noConversion"/>
  </si>
  <si>
    <t xml:space="preserve">    公务用车运行维护费</t>
  </si>
  <si>
    <t>39</t>
    <phoneticPr fontId="2" type="noConversion"/>
  </si>
  <si>
    <t xml:space="preserve">    其他交通费用</t>
  </si>
  <si>
    <t>40</t>
    <phoneticPr fontId="2" type="noConversion"/>
  </si>
  <si>
    <t xml:space="preserve">    税金及附加费用</t>
    <phoneticPr fontId="2" type="noConversion"/>
  </si>
  <si>
    <t xml:space="preserve">    其他商品和服务支出</t>
    <phoneticPr fontId="2" type="noConversion"/>
  </si>
  <si>
    <t>303</t>
    <phoneticPr fontId="2" type="noConversion"/>
  </si>
  <si>
    <t>对个人家庭补助支出</t>
    <phoneticPr fontId="2" type="noConversion"/>
  </si>
  <si>
    <t xml:space="preserve">    离休费</t>
    <phoneticPr fontId="2" type="noConversion"/>
  </si>
  <si>
    <t xml:space="preserve">    退休费</t>
    <phoneticPr fontId="2" type="noConversion"/>
  </si>
  <si>
    <t xml:space="preserve">    退职（役）费</t>
    <phoneticPr fontId="2" type="noConversion"/>
  </si>
  <si>
    <t>04</t>
    <phoneticPr fontId="2" type="noConversion"/>
  </si>
  <si>
    <t xml:space="preserve">    抚恤金</t>
    <phoneticPr fontId="2" type="noConversion"/>
  </si>
  <si>
    <t>05</t>
    <phoneticPr fontId="2" type="noConversion"/>
  </si>
  <si>
    <t xml:space="preserve">    生活补助</t>
    <phoneticPr fontId="2" type="noConversion"/>
  </si>
  <si>
    <t xml:space="preserve">    救济费</t>
    <phoneticPr fontId="2" type="noConversion"/>
  </si>
  <si>
    <t xml:space="preserve">    医疗费补助</t>
    <phoneticPr fontId="2" type="noConversion"/>
  </si>
  <si>
    <t xml:space="preserve">    助学金</t>
    <phoneticPr fontId="2" type="noConversion"/>
  </si>
  <si>
    <t xml:space="preserve">    奖励金</t>
    <phoneticPr fontId="2" type="noConversion"/>
  </si>
  <si>
    <t xml:space="preserve">    个人农业生产补助</t>
    <phoneticPr fontId="2" type="noConversion"/>
  </si>
  <si>
    <t xml:space="preserve">    其他对个人和家庭补助支出</t>
    <phoneticPr fontId="2" type="noConversion"/>
  </si>
  <si>
    <t>310</t>
    <phoneticPr fontId="2" type="noConversion"/>
  </si>
  <si>
    <t>资本性支出</t>
    <phoneticPr fontId="2" type="noConversion"/>
  </si>
  <si>
    <t>房屋建筑物构建</t>
    <phoneticPr fontId="2" type="noConversion"/>
  </si>
  <si>
    <t>办公设备购置</t>
    <phoneticPr fontId="2" type="noConversion"/>
  </si>
  <si>
    <t>专用设备购置</t>
    <phoneticPr fontId="2" type="noConversion"/>
  </si>
  <si>
    <t>基础设施建设</t>
    <phoneticPr fontId="2" type="noConversion"/>
  </si>
  <si>
    <t>大型修缮</t>
    <phoneticPr fontId="2" type="noConversion"/>
  </si>
  <si>
    <t xml:space="preserve">信息网络及软件购置更新 </t>
    <phoneticPr fontId="2" type="noConversion"/>
  </si>
  <si>
    <t>物资储备</t>
    <phoneticPr fontId="2" type="noConversion"/>
  </si>
  <si>
    <t>土地补偿</t>
    <phoneticPr fontId="2" type="noConversion"/>
  </si>
  <si>
    <r>
      <t>10</t>
    </r>
    <r>
      <rPr>
        <sz val="9"/>
        <rFont val="宋体"/>
        <charset val="134"/>
      </rPr>
      <t/>
    </r>
  </si>
  <si>
    <t>安置补助</t>
    <phoneticPr fontId="2" type="noConversion"/>
  </si>
  <si>
    <r>
      <t>11</t>
    </r>
    <r>
      <rPr>
        <sz val="9"/>
        <rFont val="宋体"/>
        <charset val="134"/>
      </rPr>
      <t/>
    </r>
  </si>
  <si>
    <t>地上附着物含青苗补偿</t>
    <phoneticPr fontId="2" type="noConversion"/>
  </si>
  <si>
    <r>
      <t>12</t>
    </r>
    <r>
      <rPr>
        <sz val="9"/>
        <rFont val="宋体"/>
        <charset val="134"/>
      </rPr>
      <t/>
    </r>
  </si>
  <si>
    <t>拆迁补偿</t>
    <phoneticPr fontId="2" type="noConversion"/>
  </si>
  <si>
    <r>
      <t>13</t>
    </r>
    <r>
      <rPr>
        <sz val="9"/>
        <rFont val="宋体"/>
        <charset val="134"/>
      </rPr>
      <t/>
    </r>
  </si>
  <si>
    <t>公务用车购置</t>
    <phoneticPr fontId="2" type="noConversion"/>
  </si>
  <si>
    <t>19</t>
    <phoneticPr fontId="2" type="noConversion"/>
  </si>
  <si>
    <t>其他交通工具购置</t>
    <phoneticPr fontId="2" type="noConversion"/>
  </si>
  <si>
    <t>21</t>
    <phoneticPr fontId="2" type="noConversion"/>
  </si>
  <si>
    <t>文物和陈列品购置</t>
    <phoneticPr fontId="2" type="noConversion"/>
  </si>
  <si>
    <t>22</t>
    <phoneticPr fontId="2" type="noConversion"/>
  </si>
  <si>
    <t>无形资产购置</t>
    <phoneticPr fontId="2" type="noConversion"/>
  </si>
  <si>
    <t>其他资本性支出</t>
    <phoneticPr fontId="2" type="noConversion"/>
  </si>
  <si>
    <t>2019年部门一般公共预算基本支出情况表（按经济分类）</t>
    <phoneticPr fontId="2" type="noConversion"/>
  </si>
  <si>
    <t>2019年预算数</t>
    <phoneticPr fontId="2" type="noConversion"/>
  </si>
  <si>
    <t>2019年纳入预算管理的行政事业性收费预算支出表</t>
    <phoneticPr fontId="2" type="noConversion"/>
  </si>
  <si>
    <t>2019年部门（政府性基金收入）政府性基金预算支出表</t>
    <phoneticPr fontId="2" type="noConversion"/>
  </si>
  <si>
    <t>2019年部门（国有资本经营收入）国有资本经营预算支出表</t>
    <phoneticPr fontId="2" type="noConversion"/>
  </si>
  <si>
    <t>2019年部门项目支出预算表</t>
    <phoneticPr fontId="2" type="noConversion"/>
  </si>
  <si>
    <t>公安联勤指挥中心升级改造</t>
  </si>
  <si>
    <t>其他资本性支出：1295万元。包括办公场所、信息化应用系统和显示大屏幕等升级改造工程，指挥中心软硬件设备和工程建设取费等。总投资2136万元，2018年已经安排641万元，2019年应安排1495万元,实际安排1295万元。</t>
  </si>
  <si>
    <t>智能化交通</t>
  </si>
  <si>
    <t>租赁费617万元 ：智能化交通租赁费。工程总投资2476.1万元，分三年结算。2018年按排500万元,2019年按排617万元，2020年按排1395.1万元。</t>
  </si>
  <si>
    <t>指挥中心运行费</t>
  </si>
  <si>
    <t xml:space="preserve">机关商品和服务支出39.20万元：一、办公经费17.84万元：1、邮电费16.64万元（通讯费164,400元）。2、租赁费1.20万元（系统线路租费12,000元）。二、维修（护）费21.36万元（指挥中心服务器维护181,101元，维护工具30,000元）。 </t>
  </si>
  <si>
    <t>视频监控系统运行</t>
  </si>
  <si>
    <t>看守所维修工程</t>
  </si>
  <si>
    <t>一、机关商品和服务支出3.27万元：委托业务费3.27万元：劳务费3.27万元：维修人员工资。二、机关资本性支出：大型修缮7.5万元：大型修缮7.5万元：一所伙房天棚维修1.6万元，二所伙房天棚维修3.7万元，机关食堂天棚维修2.2万元.</t>
  </si>
  <si>
    <t>戒毒所工作经费</t>
  </si>
  <si>
    <t xml:space="preserve">一、机关商品和服务支出25.93万元：（一）办公经费15.35万元：1、水费5.75万元。2、电费9.4万元。3、物业管理费0.2万元：（1）垃圾托运费0.2万元。（二）维修（护）费10.58万元：1、维修（护）费10.58万元：（1）取证设备维修费0.3万元。（2）计算机维修费0.3万元。（3）厨房设备维修费5万元。（4）通讯维修0.3万元。（5）应急维修费4.68万元。二、对个人和家庭的补助109.11元：1、生活补助109.11万元：（1）被监管人员的给养费109.11万元：①伙食费27.54万元: 月平均关押戒员75人×12个月×306元=27.54万元。②医疗费73.83万元：生理脱毒6680元*100人=66.8万元，月平均关押戒员75人×12个月×67元=6.03万元，消毒用安全防护用品1万元。③衣被费5.04万元：每年按收戒员75人次×12个月×56元=5.04万元。④杂支费2.7万元：月平均关押戒员75人×12个月×30元=2.7万元。  </t>
  </si>
  <si>
    <t>看守所管理工作经费</t>
  </si>
  <si>
    <t xml:space="preserve">当年项目详细信息：1125.34万元_x000D_
一、机关商品和服务支出216.52万元：（一）办公经费186.52万元：1、印刷费2万元。2、水费30万元。3、电费29.11万元。4、取暖费120.41万元：监所2018年取暖费60万元，2019年取暖费60.41万元。5、物业管理费3万元：垃圾托运费3万元。6、差旅费2万元：押解费差旅费2万元。（二）维修（护）费30万元：1、取证等办公设备10万元；2、厨房设备13万元；3、通讯设备维修7万元。二、对个人和家庭的补助908.82万元：生活补助908.82万元：被监管人员的给养费908.82万元：1、伙食费605.88万元：看守所1550人*306元*12个月=569.16万元、拘留所100人*306元*12个月=36.72万元。2、医疗费132.66万元：看守所1550人*67元*12个月=124.62万元、拘留所100人*67元*12个月=8.04万元。3、衣被费110.88万元：看守所1550人*56元*12个月=104.16万元、拘留所100人*56元*12个月=6.72万元。4、公杂费59.4万元：看守所1550人*30元*12个月=55.8万元、拘留所100人*30元*12个月=3.6万元。_x000D_
</t>
  </si>
  <si>
    <t>看守所悬挂点维修</t>
  </si>
  <si>
    <t>一、机关商品服务支出：劳务费23万：维修人员工资。二、机关资本性支出：大型修缮157万：监室门、窗金刚网制作；走廊窗金刚网制作；放风场顶棚加装金刚网制作；监室窗、卫生间隔断贴防爆膜；走廊窗贴防爆膜；暖气管线镶嵌金刚网。</t>
  </si>
  <si>
    <t>留置场所运行维护费</t>
  </si>
  <si>
    <t>一、机关商品和服务支出217.16万元：（一）、办公经费44.2万元：1、水费4.2万元（每月3500元，共12个月）。2、电费36万元（每月30000元，共12个月）。3、网络租费4万元（每条线8000元，共5条线）。（二）、委托业务费172.96万元：劳务费172.96万元：1、后勤劳务费42.04万元 ：大灶厨师一人，每月2800元，共12个月，33600元；小灶厨师一人，每月2500元，共12个月，30000元；拌菜一人，每月1800元，共12个月，21600元；切菜一人，每月1600元，共12个月，19200元；主食三人，1620元/人/月，共12个月，58320元；服务员四人，1420元/人/月，共12个月，68160元；保洁六人，1420元/人/月，共12个月，102240元；办公区维修一人，1620元/人/月，共12个月，19440元；办公区电脑、网络维护一人，2320元/人/月，共12个月，27840元；保洁用品等用品，40000元/12个月）。2、保安劳务费20.83万元（2170元/人/月，共8人，12个月）。3、保安特勤劳务费110.09万元（3057.93元/人/月，共30人，12个月）。二、工资和福利支出110.88万元：生活补助110.88万元：看护人员补助费110.88万元 （每人每天60元，每月按22天计算，共70人）。三、取暖费25.56万元。</t>
  </si>
  <si>
    <t>留置对象看护管理费</t>
  </si>
  <si>
    <t>一、服装费6万元（每人400元，共150人）。二、伙食费9.31万元（15元/人/天，共365天，按满员17人计算）。三、杂费10万。</t>
  </si>
  <si>
    <t>上解省考试费</t>
  </si>
  <si>
    <t>其他支出150万元。上缴省驾驶许可考试收费收入150万元。</t>
  </si>
  <si>
    <t>考试场运行</t>
  </si>
  <si>
    <t>铁路交警运行费</t>
  </si>
  <si>
    <t>一、维修（护）费195.1万元。二、劳务费31.2万元：司机、更夫、管理人员、会计出纳、录入员工资。三、办公费13.7万元。</t>
  </si>
  <si>
    <t>民警遗属生活困难补助</t>
  </si>
  <si>
    <t>社会福利和救助473.89万元：生活补助473.89万元。公安局58名民警按照文件规定符合优待抚恤标准，从文件发布之日（2014年4月30日发布）起计算。</t>
  </si>
  <si>
    <t>市监察留置中心与特警反恐实战训练基地改建工程</t>
  </si>
  <si>
    <t>大型修缮：500万元。将公安局业务保障中心地块的巡特警支队，迁至公安局二培地块，改建成特警反恐实战训练基地；将公安局业务保障中心地块的原教育培训支队部分办公区和“4.30”案件留置专区，划归监察委作为留置基地使用。项目预计总投资2430万元，2019年安排500万元。</t>
  </si>
  <si>
    <t>出入境管理业务费</t>
  </si>
  <si>
    <t>考试场建设工程</t>
  </si>
  <si>
    <t>其他支出58.28万元，车管所考试场建设工程58.28万元。</t>
  </si>
  <si>
    <t>辅警人员经费</t>
  </si>
  <si>
    <t>委托业务费177.84万元：劳务费177.84万元。涉及辅警人员50人，月工资标准2964元（含五险及派遣公司管理费）</t>
  </si>
  <si>
    <t>车辆及驾驶人管理</t>
  </si>
  <si>
    <t>一线警察人身保险</t>
  </si>
  <si>
    <t xml:space="preserve">其他商品和服务支出70万元。人身意外伤害保险70万元：保险人员范围包括全局各警种民警、辅警。_x000D_
</t>
  </si>
  <si>
    <t>装备购置费</t>
  </si>
  <si>
    <t xml:space="preserve">机关资本性支出87.5万元：一、办公设备购置10万元；1、办公家具5万元；2、办公设备5万元：电脑打印机扫描枪。二、专用设备购置27.5万元：1、执法记录仪8万元，45台；2、测酒仪19.5万元，36台。三、被装购置费50万元，夏装。_x000D_
</t>
  </si>
  <si>
    <t>业务保障中心训练馆及射击馆建设</t>
  </si>
  <si>
    <t>其他资本性支出：59.49万元：（1）射击馆建设22.49万元。（2）训练馆建设37万元。</t>
  </si>
  <si>
    <t>交警智能化交通建设</t>
  </si>
  <si>
    <t>一、租赁费144万元：集成指挥平台租赁三期144万元：二、其他商品和服务支出356万元，智能化交通建设356万元。项目总投资2489.05万元。2018年安排500万元 ，2019年安排356万元,2020年安排1633.05万元。</t>
  </si>
  <si>
    <t>事故车辆停车及拖车费</t>
  </si>
  <si>
    <t>委托业务费59万元：事故停车拖车费用。</t>
  </si>
  <si>
    <t>十九大安保区间测速建设</t>
  </si>
  <si>
    <t>维修（护）费77万元：一、202线建设两个固定测速点（1、前甸 G202K1237+343；2、徐家庄G202K1232+534），二、202线建设四个单点测速点（1、阿及G202K1223+393；2、驿马G202K1219+677；3、元帅林G202K1211+996；4、二伙洛G202K1202+851）。三、配套交通标志。</t>
  </si>
  <si>
    <t>应急物资储备</t>
  </si>
  <si>
    <t xml:space="preserve">专用设备购置费：50万元。包括：1、警用武器、警械类43.50万元；2、警用防护类6.50万元。_x000D_
</t>
  </si>
  <si>
    <t>服装购置费</t>
  </si>
  <si>
    <t>专用材料购置费320万元：被装购置费320万元。</t>
  </si>
  <si>
    <t>公务运行费</t>
  </si>
  <si>
    <t xml:space="preserve">机关商品和服务支出879.56万元：一、办公经费437.6万元：1、办公费110万元（耗材、文销、办公设备维修）；2、印刷费40万元（违停帖，事故处理法律文书，交通科法律文书）；3、电费70万元；4、水费20万元；5、邮电费80万元；6、租赁费87.6万元，驾培中心场地租赁87.6万元；7、差旅费30万元；二、培训费10万元。三、公务车运行维护费281.96万元，办案车辆用油、修车、保险。四、委托业务费100万，鉴定费，其中：车辆检验鉴定3000元/台；痕迹物证鉴定3000元/台；人伤鉴定500元/次；尸检3200元/次（尸表）20000元/次（解剖）；酒精检测500元/次。因机动车保有量增加，交通事故数量程逐年上升趋势，依据往年历史数据列支（2017年90万元，2018年150万元）。五、维修（护）费50万。_x000D_
</t>
  </si>
  <si>
    <t>机动车停泊管理办公室工作经费</t>
  </si>
  <si>
    <t>一、劳务费36万元。共12人，其中接线员6名、僵尸车受理员2名、宣传员2名、清障车操作员2名。每人每月工资1720元、五类保险791元。二、其他商品服务支出2万元，清障车运行维护费。</t>
  </si>
  <si>
    <t>户政管理业务费</t>
  </si>
  <si>
    <t xml:space="preserve">商品和服务支出12万元:专用材料购置12万元，居民户口簿、迁移证工本费。 </t>
  </si>
  <si>
    <t>车管所档案室及车库建设</t>
  </si>
  <si>
    <t>基础设施建设82万元，车管所档案室及车库建设尾款。</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</si>
  <si>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</si>
  <si>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</si>
  <si>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</si>
  <si>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</si>
  <si>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</si>
  <si>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</si>
  <si>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注：如果此表无数，请在此注明“本部门没有需申报绩效考核的项目支出，故本表无数据”。</t>
  </si>
  <si>
    <t>2019年部门一般公共预算“三公”经费支出情况表</t>
    <phoneticPr fontId="2" type="noConversion"/>
  </si>
  <si>
    <t>2019年预算</t>
    <phoneticPr fontId="2" type="noConversion"/>
  </si>
  <si>
    <t>2019年部门一般公共预算机关运行经费明细表</t>
    <phoneticPr fontId="2" type="noConversion"/>
  </si>
  <si>
    <t>2019年部门政府购买服务支出预算表</t>
    <phoneticPr fontId="2" type="noConversion"/>
  </si>
  <si>
    <t>2019年部门政府采购支出预算表</t>
    <phoneticPr fontId="2" type="noConversion"/>
  </si>
  <si>
    <t>2019年部门项目支出预算绩效目标情况表</t>
    <phoneticPr fontId="4" type="noConversion"/>
  </si>
  <si>
    <t>公安局本级（小计）</t>
    <phoneticPr fontId="2" type="noConversion"/>
  </si>
  <si>
    <t>交警支队（小计）</t>
    <phoneticPr fontId="2" type="noConversion"/>
  </si>
  <si>
    <t>监管支队（小计）</t>
    <phoneticPr fontId="2" type="noConversion"/>
  </si>
  <si>
    <t>留置中心（小计）</t>
    <phoneticPr fontId="4" type="noConversion"/>
  </si>
  <si>
    <t>2019年部门一般公共预算基本支出表</t>
    <phoneticPr fontId="4" type="noConversion"/>
  </si>
  <si>
    <t>市本级</t>
    <phoneticPr fontId="4" type="noConversion"/>
  </si>
  <si>
    <t>交警</t>
    <phoneticPr fontId="4" type="noConversion"/>
  </si>
  <si>
    <t>监管</t>
    <phoneticPr fontId="4" type="noConversion"/>
  </si>
  <si>
    <t>留置中心</t>
    <phoneticPr fontId="4" type="noConversion"/>
  </si>
  <si>
    <t>公用经费</t>
    <phoneticPr fontId="2" type="noConversion"/>
  </si>
  <si>
    <t>其他公安支出</t>
    <phoneticPr fontId="4" type="noConversion"/>
  </si>
  <si>
    <t>2018年预算</t>
    <phoneticPr fontId="2" type="noConversion"/>
  </si>
  <si>
    <t>前后差</t>
    <phoneticPr fontId="4" type="noConversion"/>
  </si>
  <si>
    <t>单位范围：</t>
    <phoneticPr fontId="4" type="noConversion"/>
  </si>
  <si>
    <t>前后差</t>
    <phoneticPr fontId="4" type="noConversion"/>
  </si>
  <si>
    <t>一、租赁费：779.40万元。（一）、1020个高清监控系统网络租费468.44万元。1、2015年150个高清监控系统网络租费70.02万元。移动40个点389元/月，计算公式为389（单点月租费）*12（月）*40（点）=186720；联通40个点389元/月，计算公式为389（单点月租费）*12（月）*40（点）=186720；电信70个点389元/月，计算公式为389（单点月租费）*12（月）*70（点）=326760。2、2014年200个高清监控系统网络租费92.496万元。移动80个点380元/月，计算公式为380（单点月租费）*12（月）*80（点）=364800；联通80个点389元/月，计算公式为389（单点月租费）*12（月）*80（点）=373440；电信40个点389元/月，计算公式为389（单点月租费）*12（月）*40（点）=186720。3、2013年300个高清监控系统网络租费128.322万元。移动135个点，望花45个点350元/月，350（单点月租费）*12（月）*45（点）=189000；清原、新宾、抚顺县90个点300元/月，300（单点月租费）*12（月）*90（点）=324000；联通165个点389元/月，389（单点月租费）*12（月）*165（点）=770220。4、2011至2012年370个高清监控系统网络租费177.6万元。 400（单点月租费）*12（月）*370（点）=1776000。（二）、2016年建设600个高清监控点系统网络租费298万元。（三）车辆轨迹系统12.96万元，27条光纤，每条年租费0.48万元。二、电费：112.83万元。1、1400个高清监控系统电费109万元。(2011-2015年建设1020个点位中有800个市区点位，1064个标清改造成600个市区高清点位）0.8896（每度电费）*100（瓦）*24（小时）*365（天）*1400（点）/1000=1091005。2、车辆轨迹系统3.83万元，27个卡口点114条车道，总耗电量41610度，平均电价0.90元。三、维护费：194.77万元。过保高清监控系统及1020个点位每年维护费194.77万元（2011-2015年共计建设1020个点，建设费用共计2927万元。</t>
    <phoneticPr fontId="4" type="noConversion"/>
  </si>
  <si>
    <t>总计68万元。一、机关商品和服务支出44万元：（一）办公经费34万元：1、办公费-耗材及配件30万元;2、印刷费-出入境管理法规制度指南及登记表4万元。（二）维修（护）费-办公设备维修（护）费10万元。二、机关资本性支出24万元：1、自助再次签注机2台28万元；2、受理、自助系统服务器4万元；3、专用I7台式电脑10台7万元；4、专用照相机（佳能1300D）5台2.5万元；5、指纹仪（宏达）30台7.5万元；6、佳能打印机10台2万元；7、柯达高速扫描仪10台7万元；8、监控头5万元；9、移动硬盘5个0.45万元；10、U盘20个0.20万元；11、佳能复印机2台2万元。12、扫描枪10台2万元。13、执法记录仪5个0.80万元。出入境管理是在现代国家体系逐渐完善的基础上建立起来的一种法律制度，中国的出入境管理是指国家主管机关依据法律法规，对中国公民和外国人出入境活动及与之相关的事务行使管辖权的一种法律行为，是国家涉外管辖的一个重要组成部分。作为公安机关一项重要的行政职能，在保障中外公民合法权益，维护国家利益等方面发挥重要作用。</t>
    <phoneticPr fontId="4" type="noConversion"/>
  </si>
  <si>
    <t>其中：上级提前告知转移支付资金</t>
    <phoneticPr fontId="2" type="noConversion"/>
  </si>
  <si>
    <t>财政拨款</t>
    <phoneticPr fontId="4" type="noConversion"/>
  </si>
  <si>
    <r>
      <t>0</t>
    </r>
    <r>
      <rPr>
        <sz val="10"/>
        <rFont val="宋体"/>
        <family val="3"/>
        <charset val="134"/>
      </rPr>
      <t>2</t>
    </r>
    <phoneticPr fontId="4" type="noConversion"/>
  </si>
  <si>
    <t xml:space="preserve">    一般行政管理事务（公安）</t>
    <phoneticPr fontId="4" type="noConversion"/>
  </si>
  <si>
    <t>颜色部分为公式自动计算</t>
    <phoneticPr fontId="4" type="noConversion"/>
  </si>
  <si>
    <t>特细化工程类项目</t>
    <phoneticPr fontId="4" type="noConversion"/>
  </si>
  <si>
    <t>特细化服务类项目</t>
    <phoneticPr fontId="4" type="noConversion"/>
  </si>
  <si>
    <t>交警支队</t>
    <phoneticPr fontId="4" type="noConversion"/>
  </si>
  <si>
    <t>上解省考试费</t>
    <phoneticPr fontId="4" type="noConversion"/>
  </si>
  <si>
    <t>按时按月，足额上缴</t>
  </si>
  <si>
    <t>实现驾驶人考试费收入1500万元</t>
    <phoneticPr fontId="4" type="noConversion"/>
  </si>
  <si>
    <t>用于全省车辆管理所管理网络建设与维护和机动车驾驶证考试工作人员业务培训、考核等支出。该资金维护、改进驾驶人考试系统，提高考试率，为便民利民创造更好的软件、硬件条件，提高群众的满意度。</t>
    <phoneticPr fontId="4" type="noConversion"/>
  </si>
  <si>
    <t>按时按月，足额上缴</t>
    <phoneticPr fontId="4" type="noConversion"/>
  </si>
  <si>
    <t>2019年完成</t>
    <phoneticPr fontId="4" type="noConversion"/>
  </si>
  <si>
    <t>事故车辆停车及拖车费</t>
    <phoneticPr fontId="4" type="noConversion"/>
  </si>
  <si>
    <t>保障交管局正常扣留事故涉案车辆，保证人民群众不投诉。</t>
  </si>
  <si>
    <t>能够使交管局正常扣留事故涉案车辆，在工作时限内完成事故车辆检验鉴定工作。</t>
    <phoneticPr fontId="4" type="noConversion"/>
  </si>
  <si>
    <t>按照法律规定，对事故当事人不再收取停车费用及施救费用，使人民群众满意不再投诉。</t>
    <phoneticPr fontId="4" type="noConversion"/>
  </si>
  <si>
    <t>公务运行费</t>
    <phoneticPr fontId="4" type="noConversion"/>
  </si>
  <si>
    <t>保障交管局业务正常开展</t>
  </si>
  <si>
    <t>保障业务正常开展</t>
    <phoneticPr fontId="4" type="noConversion"/>
  </si>
  <si>
    <t>保障业务正常开展</t>
  </si>
  <si>
    <t>交警智能化交通建设</t>
    <phoneticPr fontId="4" type="noConversion"/>
  </si>
  <si>
    <t>加快建设我市智能化交通建设，适应越来越复杂的交通道路环境，提高管理效能，使我市道路交通事故率降低，通行力增加，应急反应能力增强。</t>
  </si>
  <si>
    <t>顺利完成第二年建设，加快建设我市智能化交通建设，适应越来越复杂的交通道路环境，提高管理效能，使我市道路交通事故率降低，通行力增加，应急反应能力增强。</t>
    <phoneticPr fontId="4" type="noConversion"/>
  </si>
  <si>
    <t>加快建设我市智能化交通建设，适应越来越复杂的交通道路环境，提高管理效能，使我市道路交通事故率降低，通行力增加，应急反应能力增强。</t>
    <phoneticPr fontId="4" type="noConversion"/>
  </si>
  <si>
    <t>车管所档案室及车库建设</t>
    <phoneticPr fontId="4" type="noConversion"/>
  </si>
  <si>
    <t>顺利完成车管所档案室及车库的建设工作</t>
  </si>
  <si>
    <t>顺利完成车管所档案室及车库的建设工作</t>
    <phoneticPr fontId="4" type="noConversion"/>
  </si>
  <si>
    <t>完善车管所职能，规范服务，提高车管所办事效率</t>
    <phoneticPr fontId="4" type="noConversion"/>
  </si>
  <si>
    <t>考试场建设工程</t>
    <phoneticPr fontId="4" type="noConversion"/>
  </si>
  <si>
    <t>保证交警支队车管所考试场顺利投入使用</t>
    <phoneticPr fontId="4" type="noConversion"/>
  </si>
  <si>
    <t>完成考试场建设，保证交警支队车管所考试场顺利投入使用</t>
  </si>
  <si>
    <t>交警支队车管所考试场建设工程，财政资金保障，交警支队基建办具体实施</t>
    <phoneticPr fontId="4" type="noConversion"/>
  </si>
  <si>
    <t>保证铁路交警处罚室工作正常运转</t>
  </si>
  <si>
    <t>保障铁路交警处罚室工作正常运转</t>
    <phoneticPr fontId="4" type="noConversion"/>
  </si>
  <si>
    <t>是铁路交警执法正常开展，人民群众正常办事</t>
    <phoneticPr fontId="4" type="noConversion"/>
  </si>
  <si>
    <t>十九大安保区间测速建设</t>
    <phoneticPr fontId="4" type="noConversion"/>
  </si>
  <si>
    <t>保障十九大及以后202线该项目区间交通安全，保障人民群众生命财产安全</t>
    <phoneticPr fontId="4" type="noConversion"/>
  </si>
  <si>
    <t>保障十九大及以后202线该项目区间交通安全，事故发生率降低保障人民群众生命财产安全</t>
    <phoneticPr fontId="4" type="noConversion"/>
  </si>
  <si>
    <t>装备购置费</t>
    <phoneticPr fontId="4" type="noConversion"/>
  </si>
  <si>
    <t>使基层民警执法执勤工作更加规范，民警工作条件得到改善，群众办事满意率提升。</t>
  </si>
  <si>
    <t>顺利实施本年度的装备购置</t>
    <phoneticPr fontId="4" type="noConversion"/>
  </si>
  <si>
    <t>使基层民警执法执勤工作更加规范，民警工作条件得到改善，群众办事满意率提升。</t>
    <phoneticPr fontId="4" type="noConversion"/>
  </si>
  <si>
    <t>机动车停泊管理办公室工作经费</t>
    <phoneticPr fontId="4" type="noConversion"/>
  </si>
  <si>
    <t xml:space="preserve">
1、整治机动车违停；2、泊位施划、停车场标志安装；3、清理“僵尸车”、地锁及各类道路障碍；4、切实保障挪车、助寻等“热线服务”正常运转。</t>
    <phoneticPr fontId="4" type="noConversion"/>
  </si>
  <si>
    <t>保障机动车停泊管理办公室正常运转</t>
    <phoneticPr fontId="4" type="noConversion"/>
  </si>
  <si>
    <t xml:space="preserve">
1、整治机动车违停；2、泊位施划、停车场标志安装；3、清理“僵尸车”、地锁及各类道路障碍；4、切实保障挪车、助寻等“热线服务”正常运转。</t>
    <phoneticPr fontId="4" type="noConversion"/>
  </si>
  <si>
    <t>1、停车秩序持续好转；2、停车场设置科学、规范；3、城区道路无“僵尸车”、地锁、非法隔离桩、非法隔离锥、非法隔离墩、非法落地灯箱、非法落地广告；4、“三个服务热线”便民、畅通，大幅度较少因车辆阻挡引起的社会纠纷，挽回因遗失财物造成的损失。</t>
    <phoneticPr fontId="4" type="noConversion"/>
  </si>
  <si>
    <t>考试场运行</t>
    <phoneticPr fontId="4" type="noConversion"/>
  </si>
  <si>
    <t>保障车管所考试场各项考试设备及考试车辆的正常运转，保障驾驶人考试的正常开展，顺利完成2019年2015万元收费目标。</t>
  </si>
  <si>
    <t>顺利完成2019年2015万元收费目标。</t>
    <phoneticPr fontId="4" type="noConversion"/>
  </si>
  <si>
    <t>秉着厉行节约的原则，对需要维修维护的各类考试场设施注重控制成本，精挑细选厂商优胜劣汰，有效保证考试场的考试需求，所需资金使用严格按照有关财务制度执行。从社会效益上看，车管所是政府办事效率体现的重要窗口，保证驾驶人满意度达到95%以上。</t>
    <phoneticPr fontId="4" type="noConversion"/>
  </si>
  <si>
    <t>省交管局按机动车信息及驾驶人信息按量下发牌证。一、保障2019年车辆上牌业务正常开展，正常落户，保障机动车所有人正常使用。二、保障我市2019年市民正常办理驾照，保障驾驶人的合法权益。</t>
    <phoneticPr fontId="4" type="noConversion"/>
  </si>
  <si>
    <t>实现车辆号牌工本费和行驶证登记证书收费500万元</t>
    <phoneticPr fontId="4" type="noConversion"/>
  </si>
  <si>
    <t>1、整治机动车违停；2、泊位施划、停车场标志安装；3、清理“僵尸车”、地锁及各类道路障碍；4、切实保障挪车、助寻等“热线服务”正常运转。</t>
  </si>
  <si>
    <t>监管支队</t>
    <phoneticPr fontId="4" type="noConversion"/>
  </si>
  <si>
    <t>看守所工作经费</t>
  </si>
  <si>
    <t>在押人员基本生活、合法权益得到保障，刑事诉讼活动得已顺利进行。		
在押人员基本医疗需求得到保障，在押人员患重大疾病得到及时救治，医护人员、医疗用房、医疗设备配备满足工作需要。</t>
  </si>
  <si>
    <t>戒毒人员基本生活、合法权益得到保障，刑事诉讼活动得已顺利进行。		
戒毒人员基本医疗需求得到保障，戒毒人员患重大疾病得到及时救治，医护人员、医疗用房、医疗设备配备满足工作需要。</t>
  </si>
  <si>
    <t>完成一所、二所、拘留所食堂天棚维修，更新二所食堂通风。</t>
  </si>
  <si>
    <t>悬挂点改造</t>
  </si>
  <si>
    <t>整改看守所监室中可能被在押人员用作悬挂点实施自杀、利用玻璃等作为凶器伤人伤己的隐患，有效防止非正常伤亡事故事件的发生，确保“压事故、降死亡、保安全”目标的实现和刑事诉讼活动的顺利进行。</t>
    <phoneticPr fontId="34" type="noConversion"/>
  </si>
  <si>
    <t>说明：</t>
    <phoneticPr fontId="4" type="noConversion"/>
  </si>
  <si>
    <t xml:space="preserve">机关商品和服务支出320.5万元：一、办公经费189.5万元：1、办公费40万元（耗材、文销、办公设备维修）；2、印刷费10万元（检车贴、档案袋、临牌，临时行驶证、机动车检验记录表）；3、电费40万元；4、水费15万元；5、邮电费17.4万元：①监控租线费9.6万元；②科目三无线网7.8万元（6500元/月）；6、租赁费67.1万元：科目三租用考试车67.1万元，28元/人。二、维修（护）费26万元：1、驾驶人考试设置门禁16万元；2、其他修理费10万元。三、其他商品和服务支出105万元：考试车26台，油款每台2.2万，共58万元；修车每台1.3万元，共34万元；保险0.5万元，共13万元。_x000D_
</t>
    <phoneticPr fontId="4" type="noConversion"/>
  </si>
  <si>
    <t>机关商品和服务支出342万元：一、专用材料费268万元：1、牌照工本费238万元，75元一副，45000副/年；2、行驶证工本费15万。证芯膜1.1元一套、证皮0.5元一个，共3万套9万元；登记证书4元一本，3万本12万元。3、驾驶证工本费15万。证芯膜1.1元一套，证皮0.48元一个，共4万套6万元；固封螺丝0.83元一个1.2万个9万元。二、委托业务费70万元：机动车辆信息采集费：形成二手车需打表拓号，全年大约7万台，每台10元。包括：相纸、拓号条、耗材、设备折旧及税金。三、邮电费4万元：检车项目数据传输线路4万元。</t>
    <phoneticPr fontId="4" type="noConversion"/>
  </si>
  <si>
    <t>2019年部门收支总体情况表</t>
    <phoneticPr fontId="2" type="noConversion"/>
  </si>
  <si>
    <t>经财政部门审核项目支出预算，确认我单位没有政府购买服务事项。</t>
    <phoneticPr fontId="4" type="noConversion"/>
  </si>
  <si>
    <t>此表为空</t>
    <phoneticPr fontId="4" type="noConversion"/>
  </si>
  <si>
    <t>公安本级</t>
    <phoneticPr fontId="4" type="noConversion"/>
  </si>
  <si>
    <t xml:space="preserve">依法受理、审批出境和入境申请、依法签发出入境证件和签证、发现、打击出入境违法活动、处理国籍事务、正确、妥善处置涉外事件。提高服务效率，依法打击涉外刑事犯罪活动。
</t>
    <phoneticPr fontId="4" type="noConversion"/>
  </si>
  <si>
    <t>按工作计划组织实施</t>
    <phoneticPr fontId="4" type="noConversion"/>
  </si>
  <si>
    <t xml:space="preserve">依法办理公民出入境审请，高效办理各类出入境登记与证件管理工作。依法打击涉外刑事犯罪活动，保障中外公民合法权益，维护国家利益。
</t>
    <phoneticPr fontId="4" type="noConversion"/>
  </si>
  <si>
    <t>按规定标准配发民警服装</t>
    <phoneticPr fontId="4" type="noConversion"/>
  </si>
  <si>
    <t xml:space="preserve">公安指挥中心实行24小时无间断警务模式，是公安应急反应的龙头、警情研判的中心、指挥调度的枢纽、辅助决策的智囊、服务群众的展示公安工作的窗口，发挥着不可替代的作用。
</t>
    <phoneticPr fontId="4" type="noConversion"/>
  </si>
  <si>
    <t xml:space="preserve">提高道路交通管理和治安防范科技水平。
</t>
    <phoneticPr fontId="4" type="noConversion"/>
  </si>
  <si>
    <t>确保大屏幕在发生故障时及时更换维修，满足日常及战时应急反应工作需要。</t>
    <phoneticPr fontId="4" type="noConversion"/>
  </si>
  <si>
    <t xml:space="preserve">依照省厅考核要求，按时、保质、保量完成建设任务并保障系统正常运行，为实战提供技术资料。 在监理机构的监督下，确保新建高清监控点位的顺利竣工。   
</t>
    <phoneticPr fontId="4" type="noConversion"/>
  </si>
  <si>
    <t>按文件规定做好人民警察的抚恤优待工作，激励人民警察的奉献精神，充分体现党委政府对人民警察的关怀。</t>
    <phoneticPr fontId="4" type="noConversion"/>
  </si>
  <si>
    <t>根据《全省留置场所建设和看护队伍组建工作方案》报市政府《关于实施市监察留置中心及特警反恐实战训练基地改建工程的请示》将公安局业务保障中心地块的巡特警支队，迁至公安局二培地块，改建成特警反恐实战训练基地；将公安局业务保障中心地块的原教育培训支队部分办公区、和“4.30”案件留置专区，划归监察委作为留置基地使用。</t>
    <phoneticPr fontId="4" type="noConversion"/>
  </si>
  <si>
    <t>当前我市社会稳定和经济发展形势下，公安机关承担的历史使命和繁重工作，通过招录辅警，解决一线警力严重不足问题，促进公安工作的有序开展。</t>
    <phoneticPr fontId="4" type="noConversion"/>
  </si>
  <si>
    <t xml:space="preserve">为全局民警投保人身保险，充分体现党委、政府和公安机关从优待警。
</t>
    <phoneticPr fontId="4" type="noConversion"/>
  </si>
  <si>
    <t>工程采取总价内扣除质保金方式，目前工程需在结束后及时支付质保金。</t>
    <phoneticPr fontId="4" type="noConversion"/>
  </si>
  <si>
    <t xml:space="preserve">《辽宁省公安机关应急物资储备管理规定》、《辽宁省公安机关应急装备物资储备标准》2011年按照公安部、省公安厅及上级机关要求和十二五建设计划纲要，我市初步建立了公安机关应急物资储备库，库址位于我局。5年来，应急物资储备发挥了重要的实战作用，随着社会应急储备工作的不断完善和发展，根据《辽宁省公安机关应急物资储备管理规定》、《辽宁省公安机关应急装备物资储备标准》，经日常统计，一部份物资已达到使用年限和报废年限，需及时更新并新购部分物资。
</t>
    <phoneticPr fontId="4" type="noConversion"/>
  </si>
  <si>
    <t xml:space="preserve">为全市办理身份证、户口管理等业务。开展上述业务的稳定运行的软硬件维护及更新。
</t>
    <phoneticPr fontId="4" type="noConversion"/>
  </si>
  <si>
    <t>合计</t>
    <phoneticPr fontId="4" type="noConversion"/>
  </si>
  <si>
    <t>留置中心</t>
    <phoneticPr fontId="4" type="noConversion"/>
  </si>
  <si>
    <t>特细化货物类项目</t>
    <phoneticPr fontId="4" type="noConversion"/>
  </si>
  <si>
    <t>无</t>
    <phoneticPr fontId="4" type="noConversion"/>
  </si>
  <si>
    <t>确保办公区正常工作运行以及留置区内正常运行。</t>
    <phoneticPr fontId="4" type="noConversion"/>
  </si>
  <si>
    <t>监管支队</t>
    <phoneticPr fontId="4" type="noConversion"/>
  </si>
  <si>
    <t>交警支队</t>
    <phoneticPr fontId="4" type="noConversion"/>
  </si>
  <si>
    <t>留置中心</t>
    <phoneticPr fontId="4" type="noConversion"/>
  </si>
  <si>
    <t>公安本级</t>
    <phoneticPr fontId="4" type="noConversion"/>
  </si>
  <si>
    <t>2019年部门一般公共预算支出情况表</t>
    <phoneticPr fontId="2" type="noConversion"/>
  </si>
  <si>
    <t>出入境管理</t>
    <phoneticPr fontId="4" type="noConversion"/>
  </si>
  <si>
    <t>被装购置</t>
    <phoneticPr fontId="4" type="noConversion"/>
  </si>
  <si>
    <t>智能交通管理</t>
    <phoneticPr fontId="4" type="noConversion"/>
  </si>
  <si>
    <t>视频监控运行</t>
    <phoneticPr fontId="4" type="noConversion"/>
  </si>
  <si>
    <t>业务保障中心</t>
    <phoneticPr fontId="4" type="noConversion"/>
  </si>
  <si>
    <t>辅警工资</t>
    <phoneticPr fontId="4" type="noConversion"/>
  </si>
  <si>
    <t>射击馆及训练馆</t>
    <phoneticPr fontId="4" type="noConversion"/>
  </si>
  <si>
    <t>应急物资</t>
    <phoneticPr fontId="4" type="noConversion"/>
  </si>
  <si>
    <t>专用设备</t>
    <phoneticPr fontId="4" type="noConversion"/>
  </si>
  <si>
    <t>指挥中心改造</t>
    <phoneticPr fontId="4" type="noConversion"/>
  </si>
  <si>
    <t>公安局本级</t>
    <phoneticPr fontId="4" type="noConversion"/>
  </si>
  <si>
    <t>监管支队</t>
    <phoneticPr fontId="4" type="noConversion"/>
  </si>
  <si>
    <t>留置中心</t>
    <phoneticPr fontId="4" type="noConversion"/>
  </si>
  <si>
    <t>交警支队</t>
    <phoneticPr fontId="4" type="noConversion"/>
  </si>
</sst>
</file>

<file path=xl/styles.xml><?xml version="1.0" encoding="utf-8"?>
<styleSheet xmlns="http://schemas.openxmlformats.org/spreadsheetml/2006/main">
  <numFmts count="6">
    <numFmt numFmtId="41" formatCode="_ * #,##0_ ;_ * \-#,##0_ ;_ * &quot;-&quot;_ ;_ @_ "/>
    <numFmt numFmtId="176" formatCode="0.0_);[Red]\(0.0\)"/>
    <numFmt numFmtId="177" formatCode="#,##0.00_ "/>
    <numFmt numFmtId="178" formatCode="#,##0.0"/>
    <numFmt numFmtId="179" formatCode=";;"/>
    <numFmt numFmtId="180" formatCode="#,##0.00;[Red]#,##0.00"/>
  </numFmts>
  <fonts count="40">
    <font>
      <sz val="11"/>
      <color theme="1"/>
      <name val="宋体"/>
      <family val="2"/>
      <charset val="134"/>
      <scheme val="minor"/>
    </font>
    <font>
      <sz val="11"/>
      <color theme="1"/>
      <name val="宋体"/>
      <family val="2"/>
      <charset val="134"/>
      <scheme val="minor"/>
    </font>
    <font>
      <sz val="9"/>
      <name val="宋体"/>
      <charset val="134"/>
    </font>
    <font>
      <b/>
      <sz val="22"/>
      <name val="宋体"/>
      <charset val="134"/>
    </font>
    <font>
      <sz val="9"/>
      <name val="宋体"/>
      <family val="2"/>
      <charset val="134"/>
      <scheme val="minor"/>
    </font>
    <font>
      <sz val="10"/>
      <name val="宋体"/>
      <charset val="134"/>
    </font>
    <font>
      <b/>
      <sz val="9"/>
      <name val="宋体"/>
      <charset val="134"/>
    </font>
    <font>
      <b/>
      <sz val="10"/>
      <name val="宋体"/>
      <charset val="134"/>
    </font>
    <font>
      <sz val="12"/>
      <name val="宋体"/>
      <charset val="134"/>
    </font>
    <font>
      <b/>
      <sz val="14"/>
      <name val="宋体"/>
      <charset val="134"/>
    </font>
    <font>
      <b/>
      <sz val="20"/>
      <name val="宋体"/>
      <charset val="134"/>
    </font>
    <font>
      <sz val="14"/>
      <name val="宋体"/>
      <charset val="134"/>
    </font>
    <font>
      <b/>
      <sz val="18"/>
      <name val="宋体"/>
      <charset val="134"/>
    </font>
    <font>
      <sz val="11"/>
      <color indexed="8"/>
      <name val="宋体"/>
      <charset val="134"/>
    </font>
    <font>
      <sz val="11"/>
      <color indexed="9"/>
      <name val="宋体"/>
      <charset val="134"/>
    </font>
    <font>
      <sz val="11"/>
      <color indexed="16"/>
      <name val="宋体"/>
      <charset val="134"/>
    </font>
    <font>
      <sz val="11"/>
      <color rgb="FF9C0006"/>
      <name val="宋体"/>
      <charset val="134"/>
      <scheme val="minor"/>
    </font>
    <font>
      <sz val="11"/>
      <color indexed="20"/>
      <name val="宋体"/>
      <charset val="134"/>
    </font>
    <font>
      <sz val="11"/>
      <color indexed="17"/>
      <name val="宋体"/>
      <charset val="134"/>
    </font>
    <font>
      <sz val="11"/>
      <color rgb="FF006100"/>
      <name val="宋体"/>
      <charset val="134"/>
      <scheme val="minor"/>
    </font>
    <font>
      <b/>
      <sz val="22"/>
      <color theme="1"/>
      <name val="宋体"/>
      <charset val="134"/>
    </font>
    <font>
      <sz val="10"/>
      <color theme="1"/>
      <name val="宋体"/>
      <charset val="134"/>
    </font>
    <font>
      <sz val="9"/>
      <color theme="1"/>
      <name val="宋体"/>
      <charset val="134"/>
    </font>
    <font>
      <b/>
      <sz val="10"/>
      <color theme="1"/>
      <name val="宋体"/>
      <charset val="134"/>
    </font>
    <font>
      <sz val="11"/>
      <name val="宋体"/>
      <family val="3"/>
      <charset val="134"/>
    </font>
    <font>
      <b/>
      <sz val="22"/>
      <name val="宋体"/>
      <family val="3"/>
      <charset val="134"/>
    </font>
    <font>
      <b/>
      <sz val="14"/>
      <color theme="1"/>
      <name val="宋体"/>
      <family val="3"/>
      <charset val="134"/>
      <scheme val="minor"/>
    </font>
    <font>
      <sz val="14"/>
      <color theme="1"/>
      <name val="宋体"/>
      <family val="3"/>
      <charset val="134"/>
      <scheme val="minor"/>
    </font>
    <font>
      <b/>
      <sz val="10"/>
      <name val="宋体"/>
      <family val="3"/>
      <charset val="134"/>
    </font>
    <font>
      <sz val="10"/>
      <name val="宋体"/>
      <family val="3"/>
      <charset val="134"/>
    </font>
    <font>
      <sz val="10"/>
      <name val="宋体"/>
      <family val="3"/>
      <charset val="134"/>
      <scheme val="minor"/>
    </font>
    <font>
      <sz val="10"/>
      <color theme="1"/>
      <name val="宋体"/>
      <family val="3"/>
      <charset val="134"/>
      <scheme val="minor"/>
    </font>
    <font>
      <sz val="11"/>
      <color rgb="FFFF0000"/>
      <name val="宋体"/>
      <family val="2"/>
      <charset val="134"/>
      <scheme val="minor"/>
    </font>
    <font>
      <sz val="11"/>
      <color rgb="FFFF0000"/>
      <name val="宋体"/>
      <family val="3"/>
      <charset val="134"/>
      <scheme val="minor"/>
    </font>
    <font>
      <sz val="9"/>
      <name val="宋体"/>
      <family val="3"/>
      <charset val="134"/>
    </font>
    <font>
      <b/>
      <sz val="9"/>
      <name val="宋体"/>
      <family val="3"/>
      <charset val="134"/>
    </font>
    <font>
      <sz val="11"/>
      <name val="宋体"/>
      <family val="2"/>
      <charset val="134"/>
      <scheme val="minor"/>
    </font>
    <font>
      <sz val="11"/>
      <name val="宋体"/>
      <family val="3"/>
      <charset val="134"/>
      <scheme val="minor"/>
    </font>
    <font>
      <b/>
      <sz val="14"/>
      <name val="宋体"/>
      <family val="3"/>
      <charset val="134"/>
    </font>
    <font>
      <b/>
      <sz val="16"/>
      <name val="宋体"/>
      <family val="3"/>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solid">
        <fgColor indexed="9"/>
      </patternFill>
    </fill>
    <fill>
      <patternFill patternType="solid">
        <fgColor rgb="FFFFC0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6">
    <xf numFmtId="0" fontId="0" fillId="0" borderId="0">
      <alignment vertical="center"/>
    </xf>
    <xf numFmtId="41" fontId="1" fillId="0" borderId="0" applyFont="0" applyFill="0" applyBorder="0" applyAlignment="0" applyProtection="0">
      <alignment vertical="center"/>
    </xf>
    <xf numFmtId="0" fontId="2" fillId="0" borderId="0"/>
    <xf numFmtId="0" fontId="2"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9" borderId="0" applyNumberFormat="0" applyBorder="0" applyAlignment="0" applyProtection="0">
      <alignment vertical="center"/>
    </xf>
    <xf numFmtId="0" fontId="16" fillId="3" borderId="0" applyNumberFormat="0" applyBorder="0" applyAlignment="0" applyProtection="0">
      <alignment vertical="center"/>
    </xf>
    <xf numFmtId="0" fontId="17" fillId="5" borderId="0" applyNumberFormat="0" applyBorder="0" applyAlignment="0" applyProtection="0">
      <alignment vertical="center"/>
    </xf>
    <xf numFmtId="0" fontId="8" fillId="0" borderId="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18" fillId="6"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2" fillId="0" borderId="0">
      <alignment vertical="center"/>
    </xf>
  </cellStyleXfs>
  <cellXfs count="219">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7" fillId="0" borderId="1" xfId="2" applyFont="1" applyFill="1" applyBorder="1" applyAlignment="1">
      <alignment horizontal="left" vertical="center"/>
    </xf>
    <xf numFmtId="0" fontId="5" fillId="0" borderId="1" xfId="0" applyFont="1" applyBorder="1">
      <alignment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5" fillId="0" borderId="0" xfId="2" applyFont="1" applyFill="1" applyAlignment="1">
      <alignment horizontal="center" vertical="center"/>
    </xf>
    <xf numFmtId="176" fontId="7" fillId="0" borderId="0" xfId="2" applyNumberFormat="1" applyFont="1" applyFill="1" applyAlignment="1" applyProtection="1">
      <alignment horizontal="right" vertical="center"/>
    </xf>
    <xf numFmtId="176"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7" fillId="0" borderId="3" xfId="2" applyNumberFormat="1" applyFont="1" applyFill="1" applyBorder="1" applyAlignment="1" applyProtection="1">
      <alignment horizontal="centerContinuous" vertical="center"/>
    </xf>
    <xf numFmtId="0" fontId="7" fillId="0" borderId="3" xfId="2" applyNumberFormat="1" applyFont="1" applyFill="1" applyBorder="1" applyAlignment="1" applyProtection="1">
      <alignment horizontal="center" vertical="center"/>
    </xf>
    <xf numFmtId="176" fontId="7" fillId="0" borderId="3" xfId="2" applyNumberFormat="1" applyFont="1" applyFill="1" applyBorder="1" applyAlignment="1" applyProtection="1">
      <alignment horizontal="center" vertical="center"/>
    </xf>
    <xf numFmtId="49" fontId="5" fillId="0" borderId="3" xfId="2" applyNumberFormat="1" applyFont="1" applyFill="1" applyBorder="1" applyAlignment="1" applyProtection="1">
      <alignment vertical="center"/>
    </xf>
    <xf numFmtId="0" fontId="5" fillId="0" borderId="3" xfId="2" applyNumberFormat="1" applyFont="1" applyFill="1" applyBorder="1" applyAlignment="1" applyProtection="1">
      <alignment vertical="center"/>
    </xf>
    <xf numFmtId="49" fontId="5" fillId="0" borderId="3" xfId="2" applyNumberFormat="1" applyFont="1" applyFill="1" applyBorder="1" applyAlignment="1" applyProtection="1">
      <alignment horizontal="left" vertical="center" indent="1"/>
    </xf>
    <xf numFmtId="49" fontId="5" fillId="0" borderId="3" xfId="2" applyNumberFormat="1" applyFont="1" applyFill="1" applyBorder="1" applyAlignment="1" applyProtection="1">
      <alignment horizontal="left" vertical="center" indent="2"/>
    </xf>
    <xf numFmtId="0" fontId="0" fillId="0" borderId="3" xfId="0" applyBorder="1" applyAlignment="1"/>
    <xf numFmtId="0" fontId="2" fillId="0" borderId="0" xfId="3">
      <alignment vertical="center"/>
    </xf>
    <xf numFmtId="0" fontId="12" fillId="0" borderId="0" xfId="3" applyFont="1" applyAlignment="1">
      <alignment horizontal="center" vertical="center"/>
    </xf>
    <xf numFmtId="0" fontId="8" fillId="0" borderId="0" xfId="3" applyFont="1" applyAlignment="1">
      <alignment horizontal="left" vertical="center"/>
    </xf>
    <xf numFmtId="0" fontId="8" fillId="0" borderId="0" xfId="3" applyFont="1">
      <alignment vertical="center"/>
    </xf>
    <xf numFmtId="0" fontId="3" fillId="0" borderId="0" xfId="1" applyNumberFormat="1" applyFont="1" applyFill="1" applyAlignment="1" applyProtection="1">
      <alignment horizontal="centerContinuous" vertical="center"/>
    </xf>
    <xf numFmtId="0" fontId="0" fillId="0" borderId="0" xfId="0" applyAlignment="1">
      <alignment horizontal="centerContinuous" vertical="center"/>
    </xf>
    <xf numFmtId="0" fontId="7" fillId="0" borderId="3" xfId="0" applyNumberFormat="1" applyFont="1" applyFill="1" applyBorder="1" applyAlignment="1" applyProtection="1">
      <alignment horizontal="centerContinuous" vertical="center"/>
    </xf>
    <xf numFmtId="0" fontId="7" fillId="0" borderId="3" xfId="0" applyFont="1" applyBorder="1" applyAlignment="1">
      <alignment horizontal="centerContinuous" vertical="center"/>
    </xf>
    <xf numFmtId="0" fontId="7" fillId="0" borderId="3" xfId="0" applyFont="1" applyFill="1" applyBorder="1" applyAlignment="1">
      <alignment horizontal="center" vertical="center" wrapText="1"/>
    </xf>
    <xf numFmtId="177" fontId="5" fillId="0" borderId="3"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vertical="center"/>
    </xf>
    <xf numFmtId="177" fontId="5" fillId="0" borderId="3" xfId="0" applyNumberFormat="1" applyFont="1" applyFill="1" applyBorder="1">
      <alignment vertical="center"/>
    </xf>
    <xf numFmtId="177" fontId="0" fillId="0" borderId="3" xfId="0" applyNumberFormat="1" applyFill="1" applyBorder="1">
      <alignment vertical="center"/>
    </xf>
    <xf numFmtId="177" fontId="5" fillId="0" borderId="3" xfId="0" applyNumberFormat="1" applyFont="1" applyBorder="1">
      <alignment vertical="center"/>
    </xf>
    <xf numFmtId="0" fontId="3" fillId="0" borderId="0" xfId="1" applyNumberFormat="1" applyFont="1" applyFill="1" applyAlignment="1" applyProtection="1">
      <alignment vertical="center"/>
    </xf>
    <xf numFmtId="0" fontId="7" fillId="0" borderId="0" xfId="1" applyNumberFormat="1" applyFont="1" applyFill="1" applyAlignment="1" applyProtection="1">
      <alignment horizontal="right" vertical="center"/>
    </xf>
    <xf numFmtId="0" fontId="7" fillId="0" borderId="0" xfId="0" applyFont="1" applyBorder="1" applyAlignment="1">
      <alignment vertical="center"/>
    </xf>
    <xf numFmtId="0" fontId="7" fillId="0" borderId="0" xfId="0" applyFont="1" applyBorder="1" applyAlignment="1">
      <alignment horizontal="right" vertical="center"/>
    </xf>
    <xf numFmtId="49" fontId="7" fillId="0" borderId="3" xfId="0" applyNumberFormat="1" applyFont="1" applyFill="1" applyBorder="1" applyAlignment="1" applyProtection="1">
      <alignment horizontal="center" vertical="center"/>
    </xf>
    <xf numFmtId="179" fontId="7" fillId="0" borderId="3" xfId="0" applyNumberFormat="1" applyFont="1" applyFill="1" applyBorder="1" applyAlignment="1" applyProtection="1">
      <alignment horizontal="center" vertical="center" wrapText="1"/>
    </xf>
    <xf numFmtId="178" fontId="7" fillId="0" borderId="3" xfId="0" applyNumberFormat="1" applyFont="1" applyFill="1" applyBorder="1" applyAlignment="1" applyProtection="1">
      <alignment horizontal="right" vertical="center"/>
    </xf>
    <xf numFmtId="0" fontId="7" fillId="0" borderId="3" xfId="0" applyFont="1" applyBorder="1">
      <alignment vertical="center"/>
    </xf>
    <xf numFmtId="0" fontId="7" fillId="0" borderId="0" xfId="2" applyFont="1" applyFill="1" applyBorder="1" applyAlignment="1">
      <alignment horizontal="left" vertical="center"/>
    </xf>
    <xf numFmtId="0" fontId="5" fillId="0" borderId="0" xfId="0" applyFont="1" applyBorder="1">
      <alignment vertical="center"/>
    </xf>
    <xf numFmtId="0" fontId="7" fillId="0"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right" vertical="center"/>
    </xf>
    <xf numFmtId="0" fontId="5" fillId="0" borderId="0" xfId="0" applyFont="1" applyBorder="1" applyAlignment="1">
      <alignment horizontal="right" vertical="center"/>
    </xf>
    <xf numFmtId="0" fontId="12" fillId="0" borderId="0" xfId="0" applyFont="1" applyAlignment="1">
      <alignment horizontal="center" vertical="center"/>
    </xf>
    <xf numFmtId="49" fontId="7" fillId="0" borderId="3" xfId="0" applyNumberFormat="1" applyFont="1" applyBorder="1" applyAlignment="1">
      <alignment horizontal="center" vertical="center"/>
    </xf>
    <xf numFmtId="0" fontId="7" fillId="0" borderId="0" xfId="1" applyNumberFormat="1" applyFont="1" applyFill="1" applyAlignment="1" applyProtection="1">
      <alignment horizontal="centerContinuous" vertical="center"/>
    </xf>
    <xf numFmtId="0" fontId="5" fillId="0" borderId="0" xfId="1" applyNumberFormat="1" applyFont="1" applyFill="1" applyAlignment="1" applyProtection="1">
      <alignment horizontal="centerContinuous" vertical="center"/>
    </xf>
    <xf numFmtId="49" fontId="7" fillId="0" borderId="3" xfId="0" applyNumberFormat="1" applyFont="1" applyFill="1" applyBorder="1" applyAlignment="1" applyProtection="1">
      <alignment vertical="center" wrapText="1"/>
    </xf>
    <xf numFmtId="0" fontId="7" fillId="0" borderId="3" xfId="0" applyFont="1" applyFill="1" applyBorder="1">
      <alignment vertical="center"/>
    </xf>
    <xf numFmtId="49" fontId="5" fillId="0" borderId="3" xfId="0" applyNumberFormat="1" applyFont="1" applyFill="1" applyBorder="1" applyAlignment="1" applyProtection="1">
      <alignment vertical="center" wrapText="1"/>
    </xf>
    <xf numFmtId="49" fontId="5" fillId="0" borderId="3" xfId="0" applyNumberFormat="1" applyFont="1" applyFill="1" applyBorder="1" applyAlignment="1" applyProtection="1">
      <alignment horizontal="center" vertical="center"/>
    </xf>
    <xf numFmtId="179" fontId="5" fillId="0" borderId="3" xfId="0" applyNumberFormat="1" applyFont="1" applyFill="1" applyBorder="1" applyAlignment="1" applyProtection="1">
      <alignment vertical="center" wrapText="1"/>
    </xf>
    <xf numFmtId="178" fontId="5" fillId="0" borderId="3" xfId="0" applyNumberFormat="1" applyFont="1" applyFill="1" applyBorder="1" applyAlignment="1" applyProtection="1">
      <alignment horizontal="right" vertical="center"/>
    </xf>
    <xf numFmtId="0" fontId="5" fillId="0" borderId="3" xfId="0" applyFont="1" applyBorder="1">
      <alignment vertical="center"/>
    </xf>
    <xf numFmtId="0" fontId="5" fillId="0" borderId="0" xfId="0" applyFont="1" applyFill="1">
      <alignment vertical="center"/>
    </xf>
    <xf numFmtId="0" fontId="21" fillId="0" borderId="0" xfId="0" applyFont="1">
      <alignment vertical="center"/>
    </xf>
    <xf numFmtId="0" fontId="22" fillId="0" borderId="0" xfId="0" applyFont="1">
      <alignment vertical="center"/>
    </xf>
    <xf numFmtId="0" fontId="23" fillId="0" borderId="0" xfId="0" applyNumberFormat="1" applyFont="1" applyFill="1" applyAlignment="1" applyProtection="1">
      <alignment horizontal="right" vertical="center"/>
    </xf>
    <xf numFmtId="0" fontId="23" fillId="0" borderId="0" xfId="0" applyNumberFormat="1" applyFont="1" applyFill="1" applyBorder="1" applyAlignment="1" applyProtection="1">
      <alignment horizontal="right" vertical="center"/>
    </xf>
    <xf numFmtId="0" fontId="23" fillId="0" borderId="3" xfId="0" applyFont="1" applyBorder="1" applyAlignment="1">
      <alignment vertical="center" wrapText="1"/>
    </xf>
    <xf numFmtId="0" fontId="23" fillId="0" borderId="3" xfId="0" applyFont="1" applyBorder="1" applyAlignment="1">
      <alignment horizontal="center" vertical="center" wrapText="1"/>
    </xf>
    <xf numFmtId="0" fontId="12" fillId="0" borderId="0" xfId="0" applyFont="1" applyAlignment="1">
      <alignment horizontal="centerContinuous" vertical="center"/>
    </xf>
    <xf numFmtId="0" fontId="6" fillId="0" borderId="0" xfId="0" applyNumberFormat="1" applyFont="1" applyFill="1" applyAlignment="1" applyProtection="1">
      <alignment horizontal="right" vertical="center"/>
    </xf>
    <xf numFmtId="0" fontId="3" fillId="0" borderId="0" xfId="0" applyFont="1" applyAlignment="1">
      <alignment horizontal="centerContinuous" vertical="center"/>
    </xf>
    <xf numFmtId="0" fontId="7" fillId="0" borderId="0" xfId="0" applyNumberFormat="1" applyFont="1" applyFill="1" applyAlignment="1" applyProtection="1">
      <alignment horizontal="right" vertical="center"/>
    </xf>
    <xf numFmtId="2" fontId="12" fillId="0" borderId="0" xfId="1" applyNumberFormat="1" applyFont="1" applyFill="1" applyAlignment="1" applyProtection="1">
      <alignment horizontal="centerContinuous" vertical="center"/>
    </xf>
    <xf numFmtId="2" fontId="3" fillId="0" borderId="0" xfId="1" applyNumberFormat="1" applyFont="1" applyFill="1" applyAlignment="1" applyProtection="1">
      <alignment horizontal="centerContinuous" vertical="center"/>
    </xf>
    <xf numFmtId="2" fontId="5" fillId="0" borderId="0" xfId="1" applyNumberFormat="1" applyFont="1" applyFill="1" applyAlignment="1" applyProtection="1">
      <alignment horizontal="center" vertical="center"/>
    </xf>
    <xf numFmtId="2" fontId="7" fillId="0" borderId="0" xfId="1" applyNumberFormat="1" applyFont="1" applyFill="1" applyAlignment="1" applyProtection="1">
      <alignment horizontal="right" vertical="center"/>
    </xf>
    <xf numFmtId="176" fontId="5" fillId="0" borderId="0" xfId="1" applyNumberFormat="1" applyFont="1" applyFill="1" applyAlignment="1">
      <alignment horizontal="center" vertical="center"/>
    </xf>
    <xf numFmtId="176" fontId="7" fillId="0" borderId="1" xfId="1" applyNumberFormat="1" applyFont="1" applyFill="1" applyBorder="1" applyAlignment="1" applyProtection="1">
      <alignment horizontal="right" vertical="center"/>
    </xf>
    <xf numFmtId="177" fontId="7" fillId="0" borderId="3" xfId="1" applyNumberFormat="1" applyFont="1" applyFill="1" applyBorder="1" applyAlignment="1" applyProtection="1">
      <alignment horizontal="right" vertical="center" wrapText="1"/>
    </xf>
    <xf numFmtId="177" fontId="5" fillId="0" borderId="3" xfId="1" applyNumberFormat="1" applyFont="1" applyFill="1" applyBorder="1" applyAlignment="1" applyProtection="1">
      <alignment horizontal="right" vertical="center" wrapText="1"/>
    </xf>
    <xf numFmtId="49" fontId="5" fillId="23" borderId="3" xfId="0" applyNumberFormat="1" applyFont="1" applyFill="1" applyBorder="1" applyAlignment="1" applyProtection="1">
      <alignment vertical="center" wrapText="1"/>
    </xf>
    <xf numFmtId="49" fontId="5" fillId="24" borderId="3" xfId="0" applyNumberFormat="1" applyFont="1" applyFill="1" applyBorder="1" applyAlignment="1" applyProtection="1">
      <alignment vertical="center" wrapText="1"/>
    </xf>
    <xf numFmtId="0" fontId="7" fillId="0" borderId="1" xfId="2" applyFont="1" applyFill="1" applyBorder="1" applyAlignment="1">
      <alignment vertical="center"/>
    </xf>
    <xf numFmtId="0" fontId="6" fillId="0" borderId="0" xfId="0" applyFont="1">
      <alignment vertical="center"/>
    </xf>
    <xf numFmtId="0" fontId="6" fillId="0" borderId="3" xfId="0" applyFont="1" applyBorder="1" applyAlignment="1">
      <alignment horizontal="centerContinuous" vertical="center"/>
    </xf>
    <xf numFmtId="0" fontId="0" fillId="0" borderId="3" xfId="0" applyBorder="1" applyAlignment="1">
      <alignment horizontal="right" vertical="center"/>
    </xf>
    <xf numFmtId="0" fontId="0" fillId="0" borderId="3" xfId="0" applyBorder="1">
      <alignment vertical="center"/>
    </xf>
    <xf numFmtId="0" fontId="5" fillId="0" borderId="3" xfId="35" applyNumberFormat="1" applyFont="1" applyFill="1" applyBorder="1" applyAlignment="1" applyProtection="1">
      <alignment horizontal="left" wrapText="1"/>
    </xf>
    <xf numFmtId="49" fontId="5" fillId="0" borderId="3" xfId="35" applyNumberFormat="1" applyFont="1" applyFill="1" applyBorder="1" applyAlignment="1" applyProtection="1">
      <alignment horizontal="left" wrapText="1"/>
    </xf>
    <xf numFmtId="180" fontId="5" fillId="0" borderId="3" xfId="35" applyNumberFormat="1" applyFont="1" applyFill="1" applyBorder="1" applyAlignment="1" applyProtection="1">
      <alignment horizontal="right" wrapText="1"/>
    </xf>
    <xf numFmtId="0" fontId="9" fillId="0" borderId="0" xfId="0" applyFont="1" applyFill="1" applyAlignment="1">
      <alignment horizontal="left" vertical="center"/>
    </xf>
    <xf numFmtId="0" fontId="2" fillId="0" borderId="0" xfId="0" applyFont="1" applyFill="1" applyAlignment="1"/>
    <xf numFmtId="0" fontId="2" fillId="0" borderId="0" xfId="0" applyFont="1" applyAlignment="1"/>
    <xf numFmtId="0" fontId="26" fillId="0" borderId="0" xfId="0" applyFont="1">
      <alignment vertical="center"/>
    </xf>
    <xf numFmtId="0" fontId="27" fillId="0" borderId="0" xfId="0" applyFont="1">
      <alignment vertical="center"/>
    </xf>
    <xf numFmtId="49" fontId="5" fillId="0" borderId="3" xfId="0" applyNumberFormat="1" applyFont="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left" vertical="center" indent="1"/>
    </xf>
    <xf numFmtId="0" fontId="28" fillId="0" borderId="0" xfId="0" applyFont="1" applyFill="1">
      <alignment vertical="center"/>
    </xf>
    <xf numFmtId="0" fontId="5" fillId="0" borderId="3" xfId="0" applyFont="1" applyFill="1" applyBorder="1">
      <alignment vertical="center"/>
    </xf>
    <xf numFmtId="49" fontId="5" fillId="25" borderId="3" xfId="0" applyNumberFormat="1" applyFont="1" applyFill="1" applyBorder="1" applyAlignment="1" applyProtection="1">
      <alignment vertical="center" wrapText="1"/>
    </xf>
    <xf numFmtId="0" fontId="7" fillId="25" borderId="3" xfId="0" applyFont="1" applyFill="1" applyBorder="1">
      <alignment vertical="center"/>
    </xf>
    <xf numFmtId="0" fontId="5" fillId="25" borderId="3" xfId="0" applyFont="1" applyFill="1" applyBorder="1">
      <alignment vertical="center"/>
    </xf>
    <xf numFmtId="0" fontId="0" fillId="25" borderId="3" xfId="0" applyFill="1" applyBorder="1" applyAlignment="1">
      <alignment horizontal="right" vertical="center"/>
    </xf>
    <xf numFmtId="0" fontId="7" fillId="0"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0" xfId="2" applyFont="1" applyFill="1" applyBorder="1" applyAlignment="1">
      <alignment horizontal="left" vertical="center"/>
    </xf>
    <xf numFmtId="0" fontId="0" fillId="25" borderId="3" xfId="0" applyFill="1" applyBorder="1">
      <alignment vertical="center"/>
    </xf>
    <xf numFmtId="0" fontId="7" fillId="25" borderId="3" xfId="0" applyFont="1" applyFill="1" applyBorder="1" applyAlignment="1">
      <alignment horizontal="center" vertical="center"/>
    </xf>
    <xf numFmtId="0" fontId="0" fillId="26" borderId="3" xfId="0" applyFill="1" applyBorder="1">
      <alignment vertical="center"/>
    </xf>
    <xf numFmtId="49" fontId="0" fillId="27" borderId="6" xfId="0" applyNumberFormat="1" applyFont="1" applyFill="1" applyBorder="1" applyAlignment="1">
      <alignment horizontal="left" vertical="center"/>
    </xf>
    <xf numFmtId="49" fontId="0" fillId="27" borderId="6" xfId="0" applyNumberFormat="1" applyFill="1" applyBorder="1" applyAlignment="1">
      <alignment horizontal="left" vertical="center"/>
    </xf>
    <xf numFmtId="0" fontId="0" fillId="0" borderId="4" xfId="0" applyFill="1" applyBorder="1">
      <alignment vertical="center"/>
    </xf>
    <xf numFmtId="180" fontId="0" fillId="0" borderId="3" xfId="0" applyNumberFormat="1" applyBorder="1">
      <alignment vertical="center"/>
    </xf>
    <xf numFmtId="0" fontId="5" fillId="24" borderId="3" xfId="0" applyFont="1" applyFill="1" applyBorder="1" applyAlignment="1">
      <alignment horizontal="left" vertical="center"/>
    </xf>
    <xf numFmtId="0" fontId="5" fillId="24" borderId="3" xfId="0" applyFont="1" applyFill="1" applyBorder="1" applyAlignment="1">
      <alignment horizontal="left" vertical="center" indent="1"/>
    </xf>
    <xf numFmtId="0" fontId="0" fillId="24" borderId="3" xfId="0" applyFill="1" applyBorder="1">
      <alignment vertical="center"/>
    </xf>
    <xf numFmtId="0" fontId="0" fillId="24" borderId="0" xfId="0" applyFill="1">
      <alignment vertical="center"/>
    </xf>
    <xf numFmtId="177" fontId="0" fillId="0" borderId="3" xfId="0" applyNumberFormat="1" applyBorder="1">
      <alignment vertical="center"/>
    </xf>
    <xf numFmtId="0" fontId="0" fillId="22" borderId="3" xfId="0" applyFill="1" applyBorder="1">
      <alignment vertical="center"/>
    </xf>
    <xf numFmtId="0" fontId="5" fillId="22" borderId="3" xfId="35" applyNumberFormat="1" applyFont="1" applyFill="1" applyBorder="1" applyAlignment="1" applyProtection="1">
      <alignment horizontal="left" wrapText="1"/>
    </xf>
    <xf numFmtId="49" fontId="5" fillId="22" borderId="3" xfId="35" applyNumberFormat="1" applyFont="1" applyFill="1" applyBorder="1" applyAlignment="1" applyProtection="1">
      <alignment horizontal="left" wrapText="1"/>
    </xf>
    <xf numFmtId="180" fontId="5" fillId="22" borderId="3" xfId="35" applyNumberFormat="1" applyFont="1" applyFill="1" applyBorder="1" applyAlignment="1" applyProtection="1">
      <alignment horizontal="right" wrapText="1"/>
    </xf>
    <xf numFmtId="0" fontId="0" fillId="22" borderId="0" xfId="0" applyFill="1">
      <alignment vertical="center"/>
    </xf>
    <xf numFmtId="0" fontId="7" fillId="0" borderId="0" xfId="2" applyFont="1" applyFill="1" applyBorder="1" applyAlignment="1">
      <alignment horizontal="right" vertical="center"/>
    </xf>
    <xf numFmtId="0" fontId="5" fillId="23" borderId="3" xfId="35" applyNumberFormat="1" applyFont="1" applyFill="1" applyBorder="1" applyAlignment="1" applyProtection="1">
      <alignment horizontal="left" wrapText="1"/>
    </xf>
    <xf numFmtId="49" fontId="5" fillId="23" borderId="3" xfId="35" applyNumberFormat="1" applyFont="1" applyFill="1" applyBorder="1" applyAlignment="1" applyProtection="1">
      <alignment horizontal="left" wrapText="1"/>
    </xf>
    <xf numFmtId="180" fontId="5" fillId="23" borderId="3" xfId="35" applyNumberFormat="1" applyFont="1" applyFill="1" applyBorder="1" applyAlignment="1" applyProtection="1">
      <alignment horizontal="right" wrapText="1"/>
    </xf>
    <xf numFmtId="0" fontId="5" fillId="25" borderId="3" xfId="35" applyNumberFormat="1" applyFont="1" applyFill="1" applyBorder="1" applyAlignment="1" applyProtection="1">
      <alignment horizontal="left" wrapText="1"/>
    </xf>
    <xf numFmtId="49" fontId="5" fillId="25" borderId="3" xfId="35" applyNumberFormat="1" applyFont="1" applyFill="1" applyBorder="1" applyAlignment="1" applyProtection="1">
      <alignment horizontal="left" wrapText="1"/>
    </xf>
    <xf numFmtId="180" fontId="5" fillId="25" borderId="3" xfId="35" applyNumberFormat="1" applyFont="1" applyFill="1" applyBorder="1" applyAlignment="1" applyProtection="1">
      <alignment horizontal="right" wrapText="1"/>
    </xf>
    <xf numFmtId="0" fontId="5" fillId="24" borderId="3" xfId="35" applyNumberFormat="1" applyFont="1" applyFill="1" applyBorder="1" applyAlignment="1" applyProtection="1">
      <alignment horizontal="left" wrapText="1"/>
    </xf>
    <xf numFmtId="49" fontId="5" fillId="24" borderId="3" xfId="35" applyNumberFormat="1" applyFont="1" applyFill="1" applyBorder="1" applyAlignment="1" applyProtection="1">
      <alignment horizontal="left" wrapText="1"/>
    </xf>
    <xf numFmtId="180" fontId="5" fillId="24" borderId="3" xfId="35" applyNumberFormat="1" applyFont="1" applyFill="1" applyBorder="1" applyAlignment="1" applyProtection="1">
      <alignment horizontal="right" wrapText="1"/>
    </xf>
    <xf numFmtId="0" fontId="5" fillId="28" borderId="3" xfId="35" applyNumberFormat="1" applyFont="1" applyFill="1" applyBorder="1" applyAlignment="1" applyProtection="1">
      <alignment horizontal="left" wrapText="1"/>
    </xf>
    <xf numFmtId="49" fontId="5" fillId="28" borderId="3" xfId="35" applyNumberFormat="1" applyFont="1" applyFill="1" applyBorder="1" applyAlignment="1" applyProtection="1">
      <alignment horizontal="left" wrapText="1"/>
    </xf>
    <xf numFmtId="180" fontId="5" fillId="28" borderId="3" xfId="35" applyNumberFormat="1" applyFont="1" applyFill="1" applyBorder="1" applyAlignment="1" applyProtection="1">
      <alignment horizontal="right" wrapText="1"/>
    </xf>
    <xf numFmtId="49" fontId="5" fillId="23" borderId="3" xfId="35" applyNumberFormat="1" applyFont="1" applyFill="1" applyBorder="1" applyAlignment="1" applyProtection="1">
      <alignment vertical="top" wrapText="1"/>
    </xf>
    <xf numFmtId="49" fontId="29" fillId="23" borderId="3" xfId="35" applyNumberFormat="1" applyFont="1" applyFill="1" applyBorder="1" applyAlignment="1" applyProtection="1">
      <alignment horizontal="left" wrapText="1"/>
    </xf>
    <xf numFmtId="177" fontId="30" fillId="0" borderId="3" xfId="2" applyNumberFormat="1" applyFont="1" applyFill="1" applyBorder="1" applyAlignment="1" applyProtection="1">
      <alignment horizontal="right" vertical="center" wrapText="1"/>
    </xf>
    <xf numFmtId="4" fontId="30" fillId="0" borderId="3" xfId="2" applyNumberFormat="1" applyFont="1" applyFill="1" applyBorder="1" applyAlignment="1" applyProtection="1">
      <alignment horizontal="right" vertical="center" wrapText="1"/>
    </xf>
    <xf numFmtId="0" fontId="31" fillId="0" borderId="3" xfId="0" applyFont="1" applyBorder="1">
      <alignment vertical="center"/>
    </xf>
    <xf numFmtId="178" fontId="30" fillId="0" borderId="3" xfId="2" applyNumberFormat="1" applyFont="1" applyFill="1" applyBorder="1" applyAlignment="1" applyProtection="1">
      <alignment horizontal="right" vertical="center" wrapText="1"/>
    </xf>
    <xf numFmtId="0" fontId="28" fillId="0" borderId="3" xfId="0" applyFont="1" applyBorder="1" applyAlignment="1">
      <alignment horizontal="center" vertical="center" wrapText="1"/>
    </xf>
    <xf numFmtId="0" fontId="28" fillId="0" borderId="3" xfId="0" applyFont="1" applyBorder="1" applyAlignment="1">
      <alignment vertical="center" wrapText="1"/>
    </xf>
    <xf numFmtId="49" fontId="29" fillId="0" borderId="3" xfId="35" applyNumberFormat="1" applyFont="1" applyFill="1" applyBorder="1" applyAlignment="1" applyProtection="1">
      <alignment horizontal="left" wrapText="1"/>
    </xf>
    <xf numFmtId="0" fontId="29" fillId="0" borderId="3" xfId="35" applyNumberFormat="1" applyFont="1" applyFill="1" applyBorder="1" applyAlignment="1" applyProtection="1">
      <alignment horizontal="left" wrapText="1"/>
    </xf>
    <xf numFmtId="0" fontId="29" fillId="0" borderId="3" xfId="2" applyNumberFormat="1" applyFont="1" applyFill="1" applyBorder="1" applyAlignment="1" applyProtection="1">
      <alignment vertical="center"/>
    </xf>
    <xf numFmtId="0" fontId="0" fillId="23" borderId="3" xfId="0" applyFill="1" applyBorder="1">
      <alignment vertical="center"/>
    </xf>
    <xf numFmtId="49" fontId="5" fillId="23" borderId="3" xfId="2" applyNumberFormat="1" applyFont="1" applyFill="1" applyBorder="1" applyAlignment="1" applyProtection="1">
      <alignment vertical="center"/>
    </xf>
    <xf numFmtId="177" fontId="30" fillId="23" borderId="3" xfId="2" applyNumberFormat="1" applyFont="1" applyFill="1" applyBorder="1" applyAlignment="1" applyProtection="1">
      <alignment horizontal="right" vertical="center" wrapText="1"/>
    </xf>
    <xf numFmtId="49" fontId="5" fillId="23" borderId="3" xfId="2" applyNumberFormat="1" applyFont="1" applyFill="1" applyBorder="1" applyAlignment="1" applyProtection="1">
      <alignment horizontal="left" vertical="center" indent="1"/>
    </xf>
    <xf numFmtId="49" fontId="5" fillId="23" borderId="3" xfId="2" applyNumberFormat="1" applyFont="1" applyFill="1" applyBorder="1" applyAlignment="1" applyProtection="1">
      <alignment horizontal="left" vertical="center" indent="2"/>
    </xf>
    <xf numFmtId="49" fontId="5" fillId="23" borderId="3" xfId="2" applyNumberFormat="1" applyFont="1" applyFill="1" applyBorder="1" applyAlignment="1" applyProtection="1">
      <alignment horizontal="center" vertical="center"/>
    </xf>
    <xf numFmtId="4" fontId="30" fillId="23" borderId="3" xfId="2" applyNumberFormat="1" applyFont="1" applyFill="1" applyBorder="1" applyAlignment="1" applyProtection="1">
      <alignment horizontal="right" vertical="center" wrapText="1"/>
    </xf>
    <xf numFmtId="0" fontId="5" fillId="23" borderId="3" xfId="2" applyNumberFormat="1" applyFont="1" applyFill="1" applyBorder="1" applyAlignment="1" applyProtection="1">
      <alignment vertical="center"/>
    </xf>
    <xf numFmtId="0" fontId="7" fillId="23" borderId="3" xfId="0" applyFont="1" applyFill="1" applyBorder="1" applyAlignment="1">
      <alignment horizontal="center" vertical="center" wrapText="1"/>
    </xf>
    <xf numFmtId="177" fontId="7" fillId="23" borderId="3" xfId="0" applyNumberFormat="1" applyFont="1" applyFill="1" applyBorder="1" applyAlignment="1">
      <alignment horizontal="center" vertical="center" wrapText="1"/>
    </xf>
    <xf numFmtId="49" fontId="24" fillId="23" borderId="3" xfId="0" applyNumberFormat="1" applyFont="1" applyFill="1" applyBorder="1" applyAlignment="1" applyProtection="1">
      <alignment vertical="center" wrapText="1"/>
    </xf>
    <xf numFmtId="177" fontId="5" fillId="23" borderId="3" xfId="0" applyNumberFormat="1" applyFont="1" applyFill="1" applyBorder="1" applyAlignment="1" applyProtection="1">
      <alignment horizontal="right" vertical="center"/>
    </xf>
    <xf numFmtId="49" fontId="29" fillId="22" borderId="3" xfId="35" applyNumberFormat="1" applyFont="1" applyFill="1" applyBorder="1" applyAlignment="1" applyProtection="1">
      <alignment horizontal="left" wrapText="1"/>
    </xf>
    <xf numFmtId="0" fontId="29" fillId="22" borderId="3" xfId="35" applyNumberFormat="1" applyFont="1" applyFill="1" applyBorder="1" applyAlignment="1" applyProtection="1">
      <alignment horizontal="left" wrapText="1"/>
    </xf>
    <xf numFmtId="0" fontId="32" fillId="0" borderId="3" xfId="0" applyFont="1" applyBorder="1">
      <alignment vertical="center"/>
    </xf>
    <xf numFmtId="0" fontId="32" fillId="0" borderId="3" xfId="0" applyFont="1" applyBorder="1" applyAlignment="1">
      <alignment horizontal="center" vertical="center"/>
    </xf>
    <xf numFmtId="0" fontId="33" fillId="0" borderId="3" xfId="0" applyFont="1" applyBorder="1">
      <alignment vertical="center"/>
    </xf>
    <xf numFmtId="0" fontId="33" fillId="0" borderId="3" xfId="0" applyFont="1" applyBorder="1" applyAlignment="1">
      <alignment vertical="center"/>
    </xf>
    <xf numFmtId="0" fontId="33" fillId="0" borderId="3" xfId="0" applyNumberFormat="1" applyFont="1" applyBorder="1">
      <alignment vertical="center"/>
    </xf>
    <xf numFmtId="49" fontId="0" fillId="27" borderId="6" xfId="0" applyNumberFormat="1" applyFont="1" applyFill="1" applyBorder="1" applyAlignment="1">
      <alignment horizontal="left" vertical="center" wrapText="1"/>
    </xf>
    <xf numFmtId="49" fontId="0" fillId="27" borderId="3" xfId="0" applyNumberFormat="1" applyFont="1" applyFill="1" applyBorder="1" applyAlignment="1">
      <alignment horizontal="left" vertical="center" wrapText="1"/>
    </xf>
    <xf numFmtId="0" fontId="7" fillId="0" borderId="3" xfId="0" applyFont="1" applyBorder="1" applyAlignment="1">
      <alignment horizontal="center" vertical="center" wrapText="1"/>
    </xf>
    <xf numFmtId="0" fontId="6" fillId="0" borderId="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0" fillId="0" borderId="3" xfId="0" applyBorder="1" applyAlignment="1">
      <alignment vertical="center" wrapText="1"/>
    </xf>
    <xf numFmtId="0" fontId="35" fillId="0" borderId="3" xfId="0" applyNumberFormat="1" applyFont="1" applyFill="1" applyBorder="1" applyAlignment="1" applyProtection="1">
      <alignment horizontal="center" vertical="center"/>
    </xf>
    <xf numFmtId="0" fontId="0" fillId="0" borderId="3" xfId="0" applyFill="1" applyBorder="1">
      <alignment vertical="center"/>
    </xf>
    <xf numFmtId="0" fontId="7" fillId="0" borderId="3" xfId="0" applyFont="1" applyBorder="1" applyAlignment="1">
      <alignment horizontal="center" vertical="center" wrapText="1"/>
    </xf>
    <xf numFmtId="0" fontId="6" fillId="0" borderId="3" xfId="0" applyNumberFormat="1" applyFont="1" applyFill="1" applyBorder="1" applyAlignment="1" applyProtection="1">
      <alignment horizontal="center" vertical="center"/>
    </xf>
    <xf numFmtId="0" fontId="36" fillId="0" borderId="3" xfId="0" applyFont="1" applyBorder="1">
      <alignment vertical="center"/>
    </xf>
    <xf numFmtId="0" fontId="37" fillId="0" borderId="3" xfId="0" applyFont="1" applyBorder="1">
      <alignment vertical="center"/>
    </xf>
    <xf numFmtId="0" fontId="5" fillId="23" borderId="3" xfId="0" applyFont="1" applyFill="1" applyBorder="1">
      <alignment vertical="center"/>
    </xf>
    <xf numFmtId="0" fontId="39" fillId="0" borderId="0" xfId="0" applyFont="1" applyAlignment="1">
      <alignment horizontal="centerContinuous" vertical="center"/>
    </xf>
    <xf numFmtId="0" fontId="10" fillId="0" borderId="0" xfId="0" applyNumberFormat="1" applyFont="1" applyFill="1" applyAlignment="1" applyProtection="1">
      <alignment horizontal="center"/>
    </xf>
    <xf numFmtId="0" fontId="11" fillId="0" borderId="0" xfId="0" applyFont="1" applyFill="1" applyAlignment="1">
      <alignment horizontal="center"/>
    </xf>
    <xf numFmtId="31" fontId="10" fillId="0" borderId="0" xfId="0" applyNumberFormat="1" applyFont="1" applyAlignment="1">
      <alignment horizontal="center" vertical="center"/>
    </xf>
    <xf numFmtId="0" fontId="10" fillId="0" borderId="0" xfId="0" applyFont="1" applyAlignment="1">
      <alignment horizontal="center" vertical="center"/>
    </xf>
    <xf numFmtId="0" fontId="3" fillId="0" borderId="0" xfId="2" applyNumberFormat="1" applyFont="1" applyFill="1" applyAlignment="1" applyProtection="1">
      <alignment horizontal="center"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NumberFormat="1" applyFont="1" applyFill="1" applyBorder="1" applyAlignment="1" applyProtection="1">
      <alignment horizontal="center" vertical="center"/>
    </xf>
    <xf numFmtId="0" fontId="25" fillId="0" borderId="0" xfId="1" applyNumberFormat="1" applyFont="1" applyFill="1" applyAlignment="1" applyProtection="1">
      <alignment horizontal="center" vertical="center"/>
    </xf>
    <xf numFmtId="0" fontId="3" fillId="0" borderId="0" xfId="1" applyNumberFormat="1" applyFont="1" applyFill="1" applyAlignment="1" applyProtection="1">
      <alignment horizontal="center" vertical="center"/>
    </xf>
    <xf numFmtId="0" fontId="7" fillId="0" borderId="0" xfId="0" applyFont="1" applyBorder="1" applyAlignment="1">
      <alignment horizontal="righ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Border="1" applyAlignment="1">
      <alignment horizontal="center" vertical="center"/>
    </xf>
    <xf numFmtId="0" fontId="3" fillId="0" borderId="0" xfId="0" applyFont="1" applyAlignment="1">
      <alignment horizontal="center" vertical="center"/>
    </xf>
    <xf numFmtId="0" fontId="7" fillId="22" borderId="3" xfId="0" applyFont="1" applyFill="1" applyBorder="1" applyAlignment="1">
      <alignment horizontal="center" vertical="center" wrapText="1"/>
    </xf>
    <xf numFmtId="0" fontId="38" fillId="0" borderId="0" xfId="0" applyFont="1" applyAlignment="1">
      <alignment horizontal="center" vertical="center"/>
    </xf>
    <xf numFmtId="0" fontId="12" fillId="0" borderId="0" xfId="0" applyFont="1" applyAlignment="1">
      <alignment horizontal="center" vertical="center"/>
    </xf>
    <xf numFmtId="0" fontId="7" fillId="0" borderId="1" xfId="2" applyFont="1" applyFill="1" applyBorder="1" applyAlignment="1">
      <alignment horizontal="left" vertical="center"/>
    </xf>
    <xf numFmtId="0" fontId="7" fillId="0" borderId="0" xfId="2" applyFont="1" applyFill="1" applyBorder="1" applyAlignment="1">
      <alignment horizontal="left" vertical="center"/>
    </xf>
    <xf numFmtId="49" fontId="7" fillId="0" borderId="3" xfId="0" applyNumberFormat="1" applyFont="1" applyBorder="1" applyAlignment="1">
      <alignment horizontal="center" vertical="center"/>
    </xf>
    <xf numFmtId="0" fontId="23" fillId="0" borderId="3" xfId="0" applyFont="1" applyBorder="1" applyAlignment="1">
      <alignment horizontal="center" vertical="center" wrapText="1"/>
    </xf>
    <xf numFmtId="0" fontId="20" fillId="0" borderId="0" xfId="1" applyNumberFormat="1" applyFont="1" applyFill="1" applyAlignment="1" applyProtection="1">
      <alignment horizontal="center" vertical="center"/>
    </xf>
    <xf numFmtId="0" fontId="23" fillId="0" borderId="1" xfId="2" applyFont="1" applyFill="1" applyBorder="1" applyAlignment="1">
      <alignment horizontal="left" vertical="center"/>
    </xf>
    <xf numFmtId="0" fontId="23" fillId="0"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0" fillId="0" borderId="3" xfId="0" applyBorder="1" applyAlignment="1">
      <alignment horizontal="center" vertical="center"/>
    </xf>
    <xf numFmtId="176" fontId="7" fillId="0" borderId="3" xfId="1" applyNumberFormat="1" applyFont="1" applyFill="1" applyBorder="1" applyAlignment="1" applyProtection="1">
      <alignment horizontal="center" vertical="center" wrapText="1"/>
    </xf>
    <xf numFmtId="49" fontId="7" fillId="0" borderId="3" xfId="1" applyNumberFormat="1" applyFont="1" applyFill="1" applyBorder="1" applyAlignment="1" applyProtection="1">
      <alignment horizontal="center" vertical="center" wrapText="1"/>
    </xf>
    <xf numFmtId="0" fontId="21" fillId="22" borderId="0" xfId="0" applyFont="1" applyFill="1">
      <alignment vertical="center"/>
    </xf>
    <xf numFmtId="0" fontId="23" fillId="22" borderId="3" xfId="0" applyFont="1" applyFill="1" applyBorder="1" applyAlignment="1">
      <alignment horizontal="center" vertical="center" wrapText="1"/>
    </xf>
  </cellXfs>
  <cellStyles count="36">
    <cellStyle name="20% - 着色 1" xfId="4"/>
    <cellStyle name="20% - 着色 2" xfId="5"/>
    <cellStyle name="20% - 着色 3" xfId="6"/>
    <cellStyle name="20% - 着色 4" xfId="7"/>
    <cellStyle name="20% - 着色 5" xfId="8"/>
    <cellStyle name="20% - 着色 6" xfId="9"/>
    <cellStyle name="40% - 着色 1" xfId="10"/>
    <cellStyle name="40% - 着色 2" xfId="11"/>
    <cellStyle name="40% - 着色 3" xfId="12"/>
    <cellStyle name="40% - 着色 4" xfId="13"/>
    <cellStyle name="40% - 着色 5" xfId="14"/>
    <cellStyle name="40% - 着色 6" xfId="15"/>
    <cellStyle name="60% - 着色 1" xfId="16"/>
    <cellStyle name="60% - 着色 2" xfId="17"/>
    <cellStyle name="60% - 着色 3" xfId="18"/>
    <cellStyle name="60% - 着色 4" xfId="19"/>
    <cellStyle name="60% - 着色 5" xfId="20"/>
    <cellStyle name="60% - 着色 6" xfId="21"/>
    <cellStyle name="差_（新增预算公开表20160201）2016年鞍山市市本级一般公共预算经济分类预算表" xfId="22"/>
    <cellStyle name="差_StartUp" xfId="23"/>
    <cellStyle name="差_填报模板 " xfId="24"/>
    <cellStyle name="常规" xfId="0" builtinId="0"/>
    <cellStyle name="常规 2" xfId="3"/>
    <cellStyle name="常规 5" xfId="25"/>
    <cellStyle name="常规_2014年附表" xfId="35"/>
    <cellStyle name="常规_Sheet1" xfId="2"/>
    <cellStyle name="好_（新增预算公开表20160201）2016年鞍山市市本级一般公共预算经济分类预算表" xfId="26"/>
    <cellStyle name="好_StartUp" xfId="27"/>
    <cellStyle name="好_填报模板 " xfId="28"/>
    <cellStyle name="千位分隔[0]" xfId="1" builtinId="6"/>
    <cellStyle name="着色 1" xfId="29"/>
    <cellStyle name="着色 2" xfId="30"/>
    <cellStyle name="着色 3" xfId="31"/>
    <cellStyle name="着色 4" xfId="32"/>
    <cellStyle name="着色 5" xfId="33"/>
    <cellStyle name="着色 6" xfId="3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Q17"/>
  <sheetViews>
    <sheetView workbookViewId="0">
      <selection activeCell="I14" sqref="I14"/>
    </sheetView>
  </sheetViews>
  <sheetFormatPr defaultRowHeight="13.5"/>
  <cols>
    <col min="1" max="1" width="2.375" customWidth="1"/>
    <col min="3" max="4" width="4.25" customWidth="1"/>
    <col min="16" max="16" width="6.25" customWidth="1"/>
  </cols>
  <sheetData>
    <row r="3" spans="2:17" ht="18.75">
      <c r="B3" s="87" t="s">
        <v>80</v>
      </c>
      <c r="C3" s="88"/>
      <c r="D3" s="88"/>
      <c r="E3" s="88"/>
      <c r="F3" s="88"/>
      <c r="G3" s="88"/>
      <c r="H3" s="88"/>
      <c r="I3" s="88"/>
      <c r="J3" s="88"/>
      <c r="K3" s="88"/>
      <c r="L3" s="88"/>
      <c r="M3" s="88"/>
      <c r="N3" s="88"/>
      <c r="O3" s="88"/>
      <c r="P3" s="88"/>
      <c r="Q3" s="88"/>
    </row>
    <row r="4" spans="2:17">
      <c r="B4" s="89"/>
      <c r="C4" s="89"/>
      <c r="D4" s="89"/>
      <c r="E4" s="88"/>
      <c r="F4" s="89"/>
      <c r="G4" s="88"/>
      <c r="H4" s="89"/>
      <c r="I4" s="89"/>
      <c r="J4" s="89"/>
      <c r="K4" s="89"/>
      <c r="L4" s="89"/>
      <c r="M4" s="89"/>
      <c r="N4" s="89"/>
      <c r="O4" s="89"/>
      <c r="P4" s="89"/>
      <c r="Q4" s="89"/>
    </row>
    <row r="5" spans="2:17">
      <c r="B5" s="89"/>
      <c r="C5" s="89"/>
      <c r="D5" s="89"/>
      <c r="E5" s="88"/>
      <c r="F5" s="89"/>
      <c r="G5" s="88"/>
      <c r="H5" s="89"/>
      <c r="I5" s="89"/>
      <c r="J5" s="89"/>
      <c r="K5" s="89"/>
      <c r="L5" s="89"/>
      <c r="M5" s="89"/>
      <c r="N5" s="89"/>
      <c r="O5" s="88"/>
      <c r="P5" s="88"/>
      <c r="Q5" s="89"/>
    </row>
    <row r="6" spans="2:17" ht="25.5">
      <c r="B6" s="178" t="s">
        <v>233</v>
      </c>
      <c r="C6" s="178"/>
      <c r="D6" s="178"/>
      <c r="E6" s="178"/>
      <c r="F6" s="178"/>
      <c r="G6" s="178"/>
      <c r="H6" s="178"/>
      <c r="I6" s="178"/>
      <c r="J6" s="178"/>
      <c r="K6" s="178"/>
      <c r="L6" s="178"/>
      <c r="M6" s="178"/>
      <c r="N6" s="178"/>
      <c r="O6" s="178"/>
      <c r="P6" s="178"/>
      <c r="Q6" s="178"/>
    </row>
    <row r="7" spans="2:17" ht="18.75">
      <c r="B7" s="179"/>
      <c r="C7" s="179"/>
      <c r="D7" s="179"/>
      <c r="E7" s="179"/>
      <c r="F7" s="179"/>
      <c r="G7" s="179"/>
      <c r="H7" s="179"/>
      <c r="I7" s="179"/>
      <c r="J7" s="179"/>
      <c r="K7" s="179"/>
      <c r="L7" s="179"/>
      <c r="M7" s="179"/>
      <c r="N7" s="179"/>
      <c r="O7" s="179"/>
      <c r="P7" s="179"/>
      <c r="Q7" s="88"/>
    </row>
    <row r="8" spans="2:17">
      <c r="B8" s="88"/>
      <c r="C8" s="88"/>
      <c r="D8" s="89"/>
      <c r="E8" s="88"/>
      <c r="F8" s="88"/>
      <c r="G8" s="88"/>
      <c r="H8" s="89"/>
      <c r="I8" s="88"/>
      <c r="J8" s="89"/>
      <c r="K8" s="89"/>
      <c r="L8" s="89"/>
      <c r="M8" s="89"/>
      <c r="N8" s="89"/>
      <c r="O8" s="88"/>
      <c r="P8" s="88"/>
      <c r="Q8" s="89"/>
    </row>
    <row r="9" spans="2:17" ht="25.5">
      <c r="B9" s="180">
        <v>43580</v>
      </c>
      <c r="C9" s="181"/>
      <c r="D9" s="181"/>
      <c r="E9" s="181"/>
      <c r="F9" s="181"/>
      <c r="G9" s="181"/>
      <c r="H9" s="181"/>
      <c r="I9" s="181"/>
      <c r="J9" s="181"/>
      <c r="K9" s="181"/>
      <c r="L9" s="181"/>
      <c r="M9" s="181"/>
      <c r="N9" s="181"/>
      <c r="O9" s="181"/>
      <c r="P9" s="181"/>
      <c r="Q9" s="181"/>
    </row>
    <row r="12" spans="2:17" ht="18.75">
      <c r="E12" s="90" t="s">
        <v>446</v>
      </c>
      <c r="F12" s="91"/>
      <c r="G12" s="90"/>
      <c r="H12" s="90"/>
    </row>
    <row r="13" spans="2:17" ht="18.75">
      <c r="E13" s="91"/>
      <c r="F13" s="90"/>
      <c r="G13" s="90"/>
      <c r="H13" s="90"/>
    </row>
    <row r="14" spans="2:17" ht="18.75">
      <c r="E14" s="90">
        <v>1</v>
      </c>
      <c r="F14" s="90" t="s">
        <v>234</v>
      </c>
      <c r="G14" s="90"/>
      <c r="H14" s="90"/>
    </row>
    <row r="15" spans="2:17" ht="18.75">
      <c r="E15" s="90">
        <v>2</v>
      </c>
      <c r="F15" s="90" t="s">
        <v>222</v>
      </c>
      <c r="G15" s="90"/>
      <c r="H15" s="90"/>
    </row>
    <row r="16" spans="2:17" ht="18.75">
      <c r="E16" s="90">
        <v>3</v>
      </c>
      <c r="F16" s="90" t="s">
        <v>223</v>
      </c>
      <c r="G16" s="90"/>
      <c r="H16" s="90"/>
    </row>
    <row r="17" spans="5:8" ht="18.75">
      <c r="E17" s="90">
        <v>4</v>
      </c>
      <c r="F17" s="90" t="s">
        <v>224</v>
      </c>
      <c r="G17" s="90"/>
      <c r="H17" s="90"/>
    </row>
  </sheetData>
  <mergeCells count="3">
    <mergeCell ref="B6:Q6"/>
    <mergeCell ref="B7:P7"/>
    <mergeCell ref="B9:Q9"/>
  </mergeCells>
  <phoneticPr fontId="4" type="noConversion"/>
  <pageMargins left="0.78" right="0.37" top="0.74803149606299213" bottom="0.74803149606299213" header="0.31496062992125984" footer="0.31496062992125984"/>
  <pageSetup paperSize="9" orientation="landscape" horizontalDpi="180" verticalDpi="180" r:id="rId1"/>
</worksheet>
</file>

<file path=xl/worksheets/sheet10.xml><?xml version="1.0" encoding="utf-8"?>
<worksheet xmlns="http://schemas.openxmlformats.org/spreadsheetml/2006/main" xmlns:r="http://schemas.openxmlformats.org/officeDocument/2006/relationships">
  <dimension ref="B2:N36"/>
  <sheetViews>
    <sheetView workbookViewId="0">
      <selection activeCell="F8" sqref="F8"/>
    </sheetView>
  </sheetViews>
  <sheetFormatPr defaultRowHeight="13.5"/>
  <cols>
    <col min="1" max="1" width="3.625" customWidth="1"/>
    <col min="3" max="5" width="5.25" customWidth="1"/>
    <col min="6" max="6" width="38" customWidth="1"/>
    <col min="7" max="7" width="9.375" bestFit="1" customWidth="1"/>
  </cols>
  <sheetData>
    <row r="2" spans="2:14" s="91" customFormat="1" ht="17.25" customHeight="1">
      <c r="B2" s="203" t="s">
        <v>544</v>
      </c>
      <c r="C2" s="203"/>
      <c r="D2" s="203"/>
      <c r="E2" s="203"/>
      <c r="F2" s="203"/>
      <c r="G2" s="203"/>
      <c r="H2" s="203"/>
      <c r="I2" s="203"/>
      <c r="J2" s="203"/>
      <c r="K2" s="203"/>
      <c r="L2" s="203"/>
      <c r="M2" s="203"/>
      <c r="N2" s="203"/>
    </row>
    <row r="3" spans="2:14">
      <c r="B3" s="1"/>
      <c r="C3" s="1"/>
      <c r="D3" s="1"/>
      <c r="E3" s="1"/>
      <c r="F3" s="1"/>
      <c r="G3" s="1"/>
      <c r="H3" s="1"/>
      <c r="I3" s="1"/>
      <c r="J3" s="1"/>
      <c r="K3" s="1"/>
      <c r="L3" s="1"/>
      <c r="M3" s="183" t="s">
        <v>119</v>
      </c>
      <c r="N3" s="183"/>
    </row>
    <row r="4" spans="2:14">
      <c r="B4" s="41" t="s">
        <v>105</v>
      </c>
      <c r="C4" s="42"/>
      <c r="D4" s="42"/>
      <c r="E4" s="42"/>
      <c r="F4" s="42"/>
      <c r="G4" s="42"/>
      <c r="H4" s="42"/>
      <c r="I4" s="42"/>
      <c r="J4" s="1"/>
      <c r="K4" s="1"/>
      <c r="L4" s="1"/>
      <c r="M4" s="190" t="s">
        <v>0</v>
      </c>
      <c r="N4" s="190"/>
    </row>
    <row r="5" spans="2:14">
      <c r="B5" s="194" t="s">
        <v>5</v>
      </c>
      <c r="C5" s="194" t="s">
        <v>106</v>
      </c>
      <c r="D5" s="194"/>
      <c r="E5" s="194"/>
      <c r="F5" s="200" t="s">
        <v>20</v>
      </c>
      <c r="G5" s="200" t="s">
        <v>120</v>
      </c>
      <c r="H5" s="200"/>
      <c r="I5" s="200"/>
      <c r="J5" s="200"/>
      <c r="K5" s="200"/>
      <c r="L5" s="200"/>
      <c r="M5" s="200"/>
      <c r="N5" s="200"/>
    </row>
    <row r="6" spans="2:14" ht="36">
      <c r="B6" s="194"/>
      <c r="C6" s="43" t="s">
        <v>21</v>
      </c>
      <c r="D6" s="43" t="s">
        <v>22</v>
      </c>
      <c r="E6" s="44" t="s">
        <v>23</v>
      </c>
      <c r="F6" s="200"/>
      <c r="G6" s="44" t="s">
        <v>8</v>
      </c>
      <c r="H6" s="6" t="s">
        <v>121</v>
      </c>
      <c r="I6" s="6" t="s">
        <v>122</v>
      </c>
      <c r="J6" s="6" t="s">
        <v>123</v>
      </c>
      <c r="K6" s="6" t="s">
        <v>124</v>
      </c>
      <c r="L6" s="6" t="s">
        <v>125</v>
      </c>
      <c r="M6" s="6" t="s">
        <v>126</v>
      </c>
      <c r="N6" s="6" t="s">
        <v>127</v>
      </c>
    </row>
    <row r="7" spans="2:14" ht="15" customHeight="1">
      <c r="B7" s="83"/>
      <c r="C7" s="84"/>
      <c r="D7" s="85"/>
      <c r="E7" s="85"/>
      <c r="F7" s="84" t="s">
        <v>8</v>
      </c>
      <c r="G7" s="124">
        <f>G8+G22+G28+G32</f>
        <v>61167.02</v>
      </c>
      <c r="H7" s="124">
        <f t="shared" ref="H7:N7" si="0">H8+H22+H28+H32</f>
        <v>40016.509999999995</v>
      </c>
      <c r="I7" s="124">
        <f t="shared" si="0"/>
        <v>14263.26</v>
      </c>
      <c r="J7" s="124">
        <f t="shared" si="0"/>
        <v>2270.58</v>
      </c>
      <c r="K7" s="124">
        <f t="shared" si="0"/>
        <v>0</v>
      </c>
      <c r="L7" s="124">
        <f t="shared" si="0"/>
        <v>2245.3900000000003</v>
      </c>
      <c r="M7" s="124">
        <f t="shared" si="0"/>
        <v>0</v>
      </c>
      <c r="N7" s="124">
        <f t="shared" si="0"/>
        <v>2371.2800000000002</v>
      </c>
    </row>
    <row r="8" spans="2:14" ht="15" customHeight="1">
      <c r="B8" s="83"/>
      <c r="C8" s="84">
        <v>204</v>
      </c>
      <c r="D8" s="85"/>
      <c r="E8" s="85"/>
      <c r="F8" s="84" t="s">
        <v>48</v>
      </c>
      <c r="G8" s="124">
        <f>G9</f>
        <v>49967.82</v>
      </c>
      <c r="H8" s="124">
        <f t="shared" ref="H8:N8" si="1">H9</f>
        <v>29606.639999999996</v>
      </c>
      <c r="I8" s="124">
        <f t="shared" si="1"/>
        <v>14158.06</v>
      </c>
      <c r="J8" s="124">
        <f t="shared" si="1"/>
        <v>1586.4499999999998</v>
      </c>
      <c r="K8" s="124">
        <f t="shared" si="1"/>
        <v>0</v>
      </c>
      <c r="L8" s="124">
        <f t="shared" si="1"/>
        <v>2245.3900000000003</v>
      </c>
      <c r="M8" s="124">
        <f t="shared" si="1"/>
        <v>0</v>
      </c>
      <c r="N8" s="124">
        <f t="shared" si="1"/>
        <v>2371.2800000000002</v>
      </c>
    </row>
    <row r="9" spans="2:14" ht="15" customHeight="1">
      <c r="B9" s="83"/>
      <c r="C9" s="84"/>
      <c r="D9" s="85" t="s">
        <v>24</v>
      </c>
      <c r="E9" s="85"/>
      <c r="F9" s="84" t="s">
        <v>52</v>
      </c>
      <c r="G9" s="124">
        <f>G10+G14+G15+G16+G17+G18+G19</f>
        <v>49967.82</v>
      </c>
      <c r="H9" s="124">
        <f t="shared" ref="H9:N9" si="2">H10+H14+H15+H16+H17+H18+H19</f>
        <v>29606.639999999996</v>
      </c>
      <c r="I9" s="124">
        <f t="shared" si="2"/>
        <v>14158.06</v>
      </c>
      <c r="J9" s="124">
        <f t="shared" si="2"/>
        <v>1586.4499999999998</v>
      </c>
      <c r="K9" s="124">
        <f t="shared" si="2"/>
        <v>0</v>
      </c>
      <c r="L9" s="124">
        <f t="shared" si="2"/>
        <v>2245.3900000000003</v>
      </c>
      <c r="M9" s="124">
        <f t="shared" si="2"/>
        <v>0</v>
      </c>
      <c r="N9" s="124">
        <f t="shared" si="2"/>
        <v>2371.2800000000002</v>
      </c>
    </row>
    <row r="10" spans="2:14" ht="15" customHeight="1">
      <c r="B10" s="83"/>
      <c r="C10" s="84">
        <v>204</v>
      </c>
      <c r="D10" s="85" t="s">
        <v>227</v>
      </c>
      <c r="E10" s="85" t="s">
        <v>25</v>
      </c>
      <c r="F10" s="84" t="s">
        <v>54</v>
      </c>
      <c r="G10" s="86">
        <v>37419.68</v>
      </c>
      <c r="H10" s="83">
        <v>29330.129999999997</v>
      </c>
      <c r="I10" s="83">
        <v>8083.98</v>
      </c>
      <c r="J10" s="83">
        <v>5.57</v>
      </c>
      <c r="K10" s="83"/>
      <c r="L10" s="83"/>
      <c r="M10" s="83"/>
      <c r="N10" s="83"/>
    </row>
    <row r="11" spans="2:14" ht="15" customHeight="1">
      <c r="B11" s="83"/>
      <c r="C11" s="84"/>
      <c r="D11" s="85"/>
      <c r="E11" s="85"/>
      <c r="F11" s="82" t="s">
        <v>221</v>
      </c>
      <c r="G11" s="86"/>
      <c r="H11" s="83">
        <v>29166.84</v>
      </c>
      <c r="I11" s="83">
        <v>6615.4</v>
      </c>
      <c r="J11" s="83">
        <v>5.57</v>
      </c>
      <c r="K11" s="83"/>
      <c r="L11" s="83"/>
      <c r="M11" s="83"/>
      <c r="N11" s="83"/>
    </row>
    <row r="12" spans="2:14" ht="15" customHeight="1">
      <c r="B12" s="83"/>
      <c r="C12" s="84"/>
      <c r="D12" s="85"/>
      <c r="E12" s="85"/>
      <c r="F12" s="82" t="s">
        <v>222</v>
      </c>
      <c r="G12" s="86"/>
      <c r="H12" s="83">
        <v>127.12</v>
      </c>
      <c r="I12" s="83">
        <v>1142.73</v>
      </c>
      <c r="J12" s="83"/>
      <c r="K12" s="83"/>
      <c r="L12" s="83"/>
      <c r="M12" s="83"/>
      <c r="N12" s="83"/>
    </row>
    <row r="13" spans="2:14" ht="15" customHeight="1">
      <c r="B13" s="83"/>
      <c r="C13" s="84"/>
      <c r="D13" s="85"/>
      <c r="E13" s="85"/>
      <c r="F13" s="82" t="s">
        <v>223</v>
      </c>
      <c r="G13" s="86"/>
      <c r="H13" s="83">
        <v>36.17</v>
      </c>
      <c r="I13" s="83">
        <v>325.85000000000002</v>
      </c>
      <c r="J13" s="83"/>
      <c r="K13" s="83"/>
      <c r="L13" s="83"/>
      <c r="M13" s="83"/>
      <c r="N13" s="83"/>
    </row>
    <row r="14" spans="2:14" ht="15" customHeight="1">
      <c r="B14" s="83"/>
      <c r="C14" s="117">
        <v>204</v>
      </c>
      <c r="D14" s="118" t="s">
        <v>227</v>
      </c>
      <c r="E14" s="157" t="s">
        <v>452</v>
      </c>
      <c r="F14" s="158" t="s">
        <v>453</v>
      </c>
      <c r="G14" s="119">
        <v>2163</v>
      </c>
      <c r="H14" s="116"/>
      <c r="I14" s="116"/>
      <c r="J14" s="116"/>
      <c r="K14" s="116"/>
      <c r="L14" s="116"/>
      <c r="M14" s="116"/>
      <c r="N14" s="116">
        <v>2163</v>
      </c>
    </row>
    <row r="15" spans="2:14" ht="15" customHeight="1">
      <c r="B15" s="83"/>
      <c r="C15" s="84">
        <v>204</v>
      </c>
      <c r="D15" s="85" t="s">
        <v>227</v>
      </c>
      <c r="E15" s="85" t="s">
        <v>27</v>
      </c>
      <c r="F15" s="84" t="s">
        <v>56</v>
      </c>
      <c r="G15" s="86">
        <v>3038.2</v>
      </c>
      <c r="H15" s="83"/>
      <c r="I15" s="83">
        <v>1743.2</v>
      </c>
      <c r="J15" s="83"/>
      <c r="K15" s="83"/>
      <c r="L15" s="83">
        <v>1295</v>
      </c>
      <c r="M15" s="83"/>
      <c r="N15" s="83"/>
    </row>
    <row r="16" spans="2:14" ht="15" customHeight="1">
      <c r="B16" s="83"/>
      <c r="C16" s="84">
        <v>204</v>
      </c>
      <c r="D16" s="85" t="s">
        <v>227</v>
      </c>
      <c r="E16" s="85" t="s">
        <v>228</v>
      </c>
      <c r="F16" s="84" t="s">
        <v>58</v>
      </c>
      <c r="G16" s="86">
        <v>1451.15</v>
      </c>
      <c r="H16" s="83"/>
      <c r="I16" s="83">
        <v>268.72000000000003</v>
      </c>
      <c r="J16" s="83">
        <v>1017.93</v>
      </c>
      <c r="K16" s="83"/>
      <c r="L16" s="83">
        <v>164.5</v>
      </c>
      <c r="M16" s="83"/>
      <c r="N16" s="83"/>
    </row>
    <row r="17" spans="2:14" ht="15" customHeight="1">
      <c r="B17" s="83"/>
      <c r="C17" s="84">
        <v>204</v>
      </c>
      <c r="D17" s="85" t="s">
        <v>227</v>
      </c>
      <c r="E17" s="85" t="s">
        <v>229</v>
      </c>
      <c r="F17" s="84" t="s">
        <v>60</v>
      </c>
      <c r="G17" s="86">
        <v>758.65</v>
      </c>
      <c r="H17" s="83"/>
      <c r="I17" s="83">
        <v>662</v>
      </c>
      <c r="J17" s="83">
        <v>63.75</v>
      </c>
      <c r="K17" s="83"/>
      <c r="L17" s="83">
        <v>32.9</v>
      </c>
      <c r="M17" s="83"/>
      <c r="N17" s="83"/>
    </row>
    <row r="18" spans="2:14" ht="15" customHeight="1">
      <c r="B18" s="83"/>
      <c r="C18" s="84">
        <v>204</v>
      </c>
      <c r="D18" s="85" t="s">
        <v>227</v>
      </c>
      <c r="E18" s="85" t="s">
        <v>230</v>
      </c>
      <c r="F18" s="84" t="s">
        <v>62</v>
      </c>
      <c r="G18" s="86">
        <v>572.08000000000004</v>
      </c>
      <c r="H18" s="83">
        <f>165.63+110.88</f>
        <v>276.51</v>
      </c>
      <c r="I18" s="83">
        <f>27.54+242.72</f>
        <v>270.26</v>
      </c>
      <c r="J18" s="83">
        <v>25.31</v>
      </c>
      <c r="K18" s="83"/>
      <c r="L18" s="83"/>
      <c r="M18" s="83"/>
      <c r="N18" s="83"/>
    </row>
    <row r="19" spans="2:14" ht="15" customHeight="1">
      <c r="B19" s="83"/>
      <c r="C19" s="84">
        <v>204</v>
      </c>
      <c r="D19" s="85" t="s">
        <v>227</v>
      </c>
      <c r="E19" s="85" t="s">
        <v>28</v>
      </c>
      <c r="F19" s="84" t="s">
        <v>64</v>
      </c>
      <c r="G19" s="86">
        <v>4565.0600000000004</v>
      </c>
      <c r="H19" s="83"/>
      <c r="I19" s="83">
        <f>I20+I21</f>
        <v>3129.9</v>
      </c>
      <c r="J19" s="83">
        <f t="shared" ref="J19:L19" si="3">J20+J21</f>
        <v>473.89</v>
      </c>
      <c r="K19" s="83">
        <f t="shared" si="3"/>
        <v>0</v>
      </c>
      <c r="L19" s="83">
        <f t="shared" si="3"/>
        <v>752.99</v>
      </c>
      <c r="M19" s="83">
        <f>M20+M21</f>
        <v>0</v>
      </c>
      <c r="N19" s="83">
        <f t="shared" ref="N19" si="4">N20+N21</f>
        <v>208.28</v>
      </c>
    </row>
    <row r="20" spans="2:14" ht="15" customHeight="1">
      <c r="B20" s="83"/>
      <c r="C20" s="84"/>
      <c r="D20" s="85"/>
      <c r="E20" s="85"/>
      <c r="F20" s="82" t="s">
        <v>221</v>
      </c>
      <c r="G20" s="86">
        <f>H20+I20+J20+K20+L20+M20+N20</f>
        <v>1731.22</v>
      </c>
      <c r="H20" s="83"/>
      <c r="I20" s="83">
        <v>623.84</v>
      </c>
      <c r="J20" s="83">
        <v>473.89</v>
      </c>
      <c r="K20" s="83"/>
      <c r="L20" s="83">
        <v>633.49</v>
      </c>
      <c r="M20" s="83"/>
      <c r="N20" s="83"/>
    </row>
    <row r="21" spans="2:14" ht="15" customHeight="1">
      <c r="B21" s="83"/>
      <c r="C21" s="84"/>
      <c r="D21" s="85"/>
      <c r="E21" s="85"/>
      <c r="F21" s="82" t="s">
        <v>222</v>
      </c>
      <c r="G21" s="86">
        <f>H21+I21+J21+K21+L21+M21+N21</f>
        <v>2833.84</v>
      </c>
      <c r="H21" s="83"/>
      <c r="I21" s="83">
        <v>2506.06</v>
      </c>
      <c r="J21" s="83"/>
      <c r="K21" s="83"/>
      <c r="L21" s="83">
        <v>119.5</v>
      </c>
      <c r="M21" s="83"/>
      <c r="N21" s="83">
        <v>208.28</v>
      </c>
    </row>
    <row r="22" spans="2:14" ht="15" customHeight="1">
      <c r="B22" s="83"/>
      <c r="C22" s="84">
        <v>208</v>
      </c>
      <c r="D22" s="85"/>
      <c r="E22" s="85"/>
      <c r="F22" s="84" t="s">
        <v>65</v>
      </c>
      <c r="G22" s="86">
        <v>5624.77</v>
      </c>
      <c r="H22" s="83">
        <v>4835.4399999999996</v>
      </c>
      <c r="I22" s="83">
        <v>105.2</v>
      </c>
      <c r="J22" s="83">
        <v>684.13</v>
      </c>
      <c r="K22" s="83"/>
      <c r="L22" s="83"/>
      <c r="M22" s="83"/>
      <c r="N22" s="83"/>
    </row>
    <row r="23" spans="2:14" ht="15" customHeight="1">
      <c r="B23" s="83"/>
      <c r="C23" s="84"/>
      <c r="D23" s="85" t="s">
        <v>29</v>
      </c>
      <c r="E23" s="85"/>
      <c r="F23" s="84" t="s">
        <v>66</v>
      </c>
      <c r="G23" s="86">
        <v>5624.77</v>
      </c>
      <c r="H23" s="83">
        <v>4835.4399999999996</v>
      </c>
      <c r="I23" s="83">
        <v>105.2</v>
      </c>
      <c r="J23" s="83">
        <v>684.13</v>
      </c>
      <c r="K23" s="83"/>
      <c r="L23" s="83"/>
      <c r="M23" s="83"/>
      <c r="N23" s="83"/>
    </row>
    <row r="24" spans="2:14" ht="15" customHeight="1">
      <c r="B24" s="83"/>
      <c r="C24" s="84">
        <v>208</v>
      </c>
      <c r="D24" s="85" t="s">
        <v>231</v>
      </c>
      <c r="E24" s="85" t="s">
        <v>25</v>
      </c>
      <c r="F24" s="84" t="s">
        <v>68</v>
      </c>
      <c r="G24" s="83">
        <v>789.33</v>
      </c>
      <c r="H24" s="83"/>
      <c r="I24" s="83">
        <v>105.2</v>
      </c>
      <c r="J24" s="83">
        <v>684.13</v>
      </c>
      <c r="K24" s="83"/>
      <c r="L24" s="83"/>
      <c r="M24" s="83"/>
      <c r="N24" s="83"/>
    </row>
    <row r="25" spans="2:14" ht="15" customHeight="1">
      <c r="B25" s="83"/>
      <c r="C25" s="84">
        <v>208</v>
      </c>
      <c r="D25" s="85" t="s">
        <v>231</v>
      </c>
      <c r="E25" s="85" t="s">
        <v>29</v>
      </c>
      <c r="F25" s="84" t="s">
        <v>70</v>
      </c>
      <c r="G25" s="83">
        <v>4835.4399999999996</v>
      </c>
      <c r="H25" s="83">
        <v>4835.4399999999996</v>
      </c>
      <c r="I25" s="83">
        <v>0</v>
      </c>
      <c r="J25" s="83">
        <v>0</v>
      </c>
      <c r="K25" s="83"/>
      <c r="L25" s="83"/>
      <c r="M25" s="83"/>
      <c r="N25" s="83"/>
    </row>
    <row r="26" spans="2:14" ht="15" customHeight="1">
      <c r="B26" s="83"/>
      <c r="C26" s="84"/>
      <c r="D26" s="85"/>
      <c r="E26" s="85"/>
      <c r="F26" s="82" t="s">
        <v>221</v>
      </c>
      <c r="G26" s="83"/>
      <c r="H26" s="83">
        <v>4805.91</v>
      </c>
      <c r="I26" s="83"/>
      <c r="J26" s="83"/>
      <c r="K26" s="83"/>
      <c r="L26" s="83"/>
      <c r="M26" s="83"/>
      <c r="N26" s="83"/>
    </row>
    <row r="27" spans="2:14" ht="15" customHeight="1">
      <c r="B27" s="83"/>
      <c r="C27" s="84"/>
      <c r="D27" s="85"/>
      <c r="E27" s="85"/>
      <c r="F27" s="82" t="s">
        <v>224</v>
      </c>
      <c r="G27" s="83"/>
      <c r="H27" s="83">
        <v>29.53</v>
      </c>
      <c r="I27" s="83"/>
      <c r="J27" s="83"/>
      <c r="K27" s="83"/>
      <c r="L27" s="83"/>
      <c r="M27" s="83"/>
      <c r="N27" s="83"/>
    </row>
    <row r="28" spans="2:14" ht="15" customHeight="1">
      <c r="B28" s="83"/>
      <c r="C28" s="84">
        <v>210</v>
      </c>
      <c r="D28" s="85"/>
      <c r="E28" s="85"/>
      <c r="F28" s="84" t="s">
        <v>72</v>
      </c>
      <c r="G28" s="83">
        <v>2271.06</v>
      </c>
      <c r="H28" s="83">
        <v>2271.06</v>
      </c>
      <c r="I28" s="83">
        <v>0</v>
      </c>
      <c r="J28" s="83">
        <v>0</v>
      </c>
      <c r="K28" s="83"/>
      <c r="L28" s="83"/>
      <c r="M28" s="83"/>
      <c r="N28" s="83"/>
    </row>
    <row r="29" spans="2:14" ht="15" customHeight="1">
      <c r="B29" s="83"/>
      <c r="C29" s="84"/>
      <c r="D29" s="85" t="s">
        <v>30</v>
      </c>
      <c r="E29" s="85"/>
      <c r="F29" s="84" t="s">
        <v>73</v>
      </c>
      <c r="G29" s="83">
        <v>2271.06</v>
      </c>
      <c r="H29" s="83">
        <v>2271.06</v>
      </c>
      <c r="I29" s="83">
        <v>0</v>
      </c>
      <c r="J29" s="83">
        <v>0</v>
      </c>
      <c r="K29" s="83"/>
      <c r="L29" s="83"/>
      <c r="M29" s="83"/>
      <c r="N29" s="83"/>
    </row>
    <row r="30" spans="2:14" ht="15" customHeight="1">
      <c r="B30" s="83"/>
      <c r="C30" s="84">
        <v>210</v>
      </c>
      <c r="D30" s="85" t="s">
        <v>232</v>
      </c>
      <c r="E30" s="85" t="s">
        <v>25</v>
      </c>
      <c r="F30" s="84" t="s">
        <v>74</v>
      </c>
      <c r="G30" s="83">
        <v>2260.31</v>
      </c>
      <c r="H30" s="83">
        <v>2260.31</v>
      </c>
      <c r="I30" s="83"/>
      <c r="J30" s="83"/>
      <c r="K30" s="83"/>
      <c r="L30" s="83"/>
      <c r="M30" s="83"/>
      <c r="N30" s="83"/>
    </row>
    <row r="31" spans="2:14" ht="15" customHeight="1">
      <c r="B31" s="83"/>
      <c r="C31" s="84">
        <v>210</v>
      </c>
      <c r="D31" s="85" t="s">
        <v>232</v>
      </c>
      <c r="E31" s="85" t="s">
        <v>24</v>
      </c>
      <c r="F31" s="84" t="s">
        <v>75</v>
      </c>
      <c r="G31" s="83">
        <v>10.75</v>
      </c>
      <c r="H31" s="83">
        <v>10.75</v>
      </c>
      <c r="I31" s="83"/>
      <c r="J31" s="83"/>
      <c r="K31" s="83"/>
      <c r="L31" s="83"/>
      <c r="M31" s="83"/>
      <c r="N31" s="83"/>
    </row>
    <row r="32" spans="2:14" ht="15" customHeight="1">
      <c r="B32" s="83"/>
      <c r="C32" s="84">
        <v>221</v>
      </c>
      <c r="D32" s="85"/>
      <c r="E32" s="85"/>
      <c r="F32" s="84" t="s">
        <v>76</v>
      </c>
      <c r="G32" s="83">
        <v>3303.37</v>
      </c>
      <c r="H32" s="83">
        <v>3303.37</v>
      </c>
      <c r="I32" s="83"/>
      <c r="J32" s="83"/>
      <c r="K32" s="83"/>
      <c r="L32" s="83"/>
      <c r="M32" s="83"/>
      <c r="N32" s="83"/>
    </row>
    <row r="33" spans="2:14" ht="15" customHeight="1">
      <c r="B33" s="83"/>
      <c r="C33" s="84"/>
      <c r="D33" s="85" t="s">
        <v>24</v>
      </c>
      <c r="E33" s="85"/>
      <c r="F33" s="84" t="s">
        <v>77</v>
      </c>
      <c r="G33" s="83">
        <v>3303.37</v>
      </c>
      <c r="H33" s="83">
        <v>3303.37</v>
      </c>
      <c r="I33" s="83"/>
      <c r="J33" s="83"/>
      <c r="K33" s="83"/>
      <c r="L33" s="83"/>
      <c r="M33" s="83"/>
      <c r="N33" s="83"/>
    </row>
    <row r="34" spans="2:14" ht="15" customHeight="1">
      <c r="B34" s="83"/>
      <c r="C34" s="84">
        <v>221</v>
      </c>
      <c r="D34" s="85" t="s">
        <v>227</v>
      </c>
      <c r="E34" s="85" t="s">
        <v>25</v>
      </c>
      <c r="F34" s="84" t="s">
        <v>78</v>
      </c>
      <c r="G34" s="83">
        <v>3303.37</v>
      </c>
      <c r="H34" s="83">
        <v>3303.37</v>
      </c>
      <c r="I34" s="83"/>
      <c r="J34" s="83"/>
      <c r="K34" s="83"/>
      <c r="L34" s="83"/>
      <c r="M34" s="83"/>
      <c r="N34" s="83"/>
    </row>
    <row r="35" spans="2:14" ht="15" customHeight="1">
      <c r="B35" s="83"/>
      <c r="C35" s="83"/>
      <c r="D35" s="83"/>
      <c r="E35" s="83"/>
      <c r="F35" s="82" t="s">
        <v>221</v>
      </c>
      <c r="G35" s="83"/>
      <c r="H35" s="83">
        <v>3285.63</v>
      </c>
      <c r="I35" s="83"/>
      <c r="J35" s="83"/>
      <c r="K35" s="83"/>
      <c r="L35" s="83"/>
      <c r="M35" s="83"/>
      <c r="N35" s="83"/>
    </row>
    <row r="36" spans="2:14" ht="15" customHeight="1">
      <c r="B36" s="83"/>
      <c r="C36" s="83"/>
      <c r="D36" s="83"/>
      <c r="E36" s="83"/>
      <c r="F36" s="82" t="s">
        <v>224</v>
      </c>
      <c r="G36" s="83"/>
      <c r="H36" s="83">
        <v>17.739999999999998</v>
      </c>
      <c r="I36" s="83"/>
      <c r="J36" s="83"/>
      <c r="K36" s="83"/>
      <c r="L36" s="83"/>
      <c r="M36" s="83"/>
      <c r="N36" s="83"/>
    </row>
  </sheetData>
  <mergeCells count="7">
    <mergeCell ref="B2:N2"/>
    <mergeCell ref="M3:N3"/>
    <mergeCell ref="M4:N4"/>
    <mergeCell ref="B5:B6"/>
    <mergeCell ref="C5:E5"/>
    <mergeCell ref="F5:F6"/>
    <mergeCell ref="G5:N5"/>
  </mergeCells>
  <phoneticPr fontId="4" type="noConversion"/>
  <pageMargins left="0.54" right="0.3" top="0.26" bottom="0.21" header="0.2" footer="0.16"/>
  <pageSetup paperSize="9" orientation="landscape" horizontalDpi="180" verticalDpi="180" r:id="rId1"/>
</worksheet>
</file>

<file path=xl/worksheets/sheet11.xml><?xml version="1.0" encoding="utf-8"?>
<worksheet xmlns="http://schemas.openxmlformats.org/spreadsheetml/2006/main" xmlns:r="http://schemas.openxmlformats.org/officeDocument/2006/relationships">
  <dimension ref="B2:M23"/>
  <sheetViews>
    <sheetView workbookViewId="0">
      <selection activeCell="G7" sqref="G7:H7"/>
    </sheetView>
  </sheetViews>
  <sheetFormatPr defaultRowHeight="13.5"/>
  <cols>
    <col min="1" max="1" width="3.75" customWidth="1"/>
    <col min="5" max="5" width="33.125" customWidth="1"/>
    <col min="6" max="6" width="10.75" customWidth="1"/>
    <col min="7" max="7" width="10.5" bestFit="1" customWidth="1"/>
  </cols>
  <sheetData>
    <row r="2" spans="2:13" ht="27">
      <c r="B2" s="201" t="s">
        <v>437</v>
      </c>
      <c r="C2" s="201"/>
      <c r="D2" s="201"/>
      <c r="E2" s="201"/>
      <c r="F2" s="201"/>
      <c r="G2" s="201"/>
      <c r="H2" s="201"/>
      <c r="I2" s="201"/>
      <c r="J2" s="201"/>
      <c r="K2" s="201"/>
      <c r="L2" s="201"/>
      <c r="M2" s="201"/>
    </row>
    <row r="3" spans="2:13">
      <c r="I3" s="1"/>
      <c r="J3" s="1"/>
      <c r="K3" s="1"/>
      <c r="L3" s="1"/>
      <c r="M3" s="45" t="s">
        <v>128</v>
      </c>
    </row>
    <row r="4" spans="2:13">
      <c r="B4" s="3" t="s">
        <v>33</v>
      </c>
      <c r="C4" s="4"/>
      <c r="D4" s="4"/>
      <c r="E4" s="4"/>
      <c r="F4" s="42"/>
      <c r="H4" s="46"/>
      <c r="I4" s="1"/>
      <c r="J4" s="1"/>
      <c r="K4" s="1"/>
      <c r="L4" s="1"/>
      <c r="M4" s="36" t="s">
        <v>0</v>
      </c>
    </row>
    <row r="5" spans="2:13">
      <c r="B5" s="194" t="s">
        <v>34</v>
      </c>
      <c r="C5" s="194"/>
      <c r="D5" s="194"/>
      <c r="E5" s="200" t="s">
        <v>20</v>
      </c>
      <c r="F5" s="186" t="s">
        <v>129</v>
      </c>
      <c r="G5" s="186"/>
      <c r="H5" s="186"/>
      <c r="I5" s="186"/>
      <c r="J5" s="186"/>
      <c r="K5" s="186"/>
      <c r="L5" s="186"/>
      <c r="M5" s="186"/>
    </row>
    <row r="6" spans="2:13">
      <c r="B6" s="194" t="s">
        <v>21</v>
      </c>
      <c r="C6" s="194" t="s">
        <v>22</v>
      </c>
      <c r="D6" s="194" t="s">
        <v>35</v>
      </c>
      <c r="E6" s="200"/>
      <c r="F6" s="186" t="s">
        <v>8</v>
      </c>
      <c r="G6" s="186" t="s">
        <v>2</v>
      </c>
      <c r="H6" s="186"/>
      <c r="I6" s="186" t="s">
        <v>3</v>
      </c>
      <c r="J6" s="186" t="s">
        <v>9</v>
      </c>
      <c r="K6" s="186" t="s">
        <v>130</v>
      </c>
      <c r="L6" s="186" t="s">
        <v>131</v>
      </c>
      <c r="M6" s="186" t="s">
        <v>132</v>
      </c>
    </row>
    <row r="7" spans="2:13" ht="48">
      <c r="B7" s="194"/>
      <c r="C7" s="194"/>
      <c r="D7" s="194"/>
      <c r="E7" s="200"/>
      <c r="F7" s="186"/>
      <c r="G7" s="141" t="s">
        <v>451</v>
      </c>
      <c r="H7" s="140" t="s">
        <v>450</v>
      </c>
      <c r="I7" s="186"/>
      <c r="J7" s="186"/>
      <c r="K7" s="186"/>
      <c r="L7" s="186"/>
      <c r="M7" s="186"/>
    </row>
    <row r="8" spans="2:13" ht="15.75" customHeight="1">
      <c r="B8" s="84"/>
      <c r="C8" s="85"/>
      <c r="D8" s="85"/>
      <c r="E8" s="84" t="s">
        <v>8</v>
      </c>
      <c r="F8" s="86">
        <f>G8+I8+J8+K8+L8+M8</f>
        <v>48812.049999999996</v>
      </c>
      <c r="G8" s="110">
        <f>G9+G13+G17+G21</f>
        <v>48812.049999999996</v>
      </c>
      <c r="H8" s="83"/>
      <c r="I8" s="83"/>
      <c r="J8" s="83"/>
      <c r="K8" s="83"/>
      <c r="L8" s="83"/>
      <c r="M8" s="83"/>
    </row>
    <row r="9" spans="2:13" ht="15.75" customHeight="1">
      <c r="B9" s="84">
        <v>204</v>
      </c>
      <c r="C9" s="85"/>
      <c r="D9" s="85"/>
      <c r="E9" s="84" t="s">
        <v>48</v>
      </c>
      <c r="F9" s="86">
        <f t="shared" ref="F9:F10" si="0">G9+I9+J9+K9+L9+M9</f>
        <v>37612.85</v>
      </c>
      <c r="G9" s="110">
        <f>G10</f>
        <v>37612.85</v>
      </c>
      <c r="H9" s="83"/>
      <c r="I9" s="83"/>
      <c r="J9" s="83"/>
      <c r="K9" s="83"/>
      <c r="L9" s="83"/>
      <c r="M9" s="83"/>
    </row>
    <row r="10" spans="2:13" ht="15.75" customHeight="1">
      <c r="B10" s="84"/>
      <c r="C10" s="85" t="s">
        <v>24</v>
      </c>
      <c r="D10" s="85"/>
      <c r="E10" s="84" t="s">
        <v>52</v>
      </c>
      <c r="F10" s="86">
        <f t="shared" si="0"/>
        <v>37612.85</v>
      </c>
      <c r="G10" s="110">
        <f>G11+G12</f>
        <v>37612.85</v>
      </c>
      <c r="H10" s="83"/>
      <c r="I10" s="83"/>
      <c r="J10" s="83"/>
      <c r="K10" s="83"/>
      <c r="L10" s="83"/>
      <c r="M10" s="83"/>
    </row>
    <row r="11" spans="2:13" ht="15.75" customHeight="1">
      <c r="B11" s="84">
        <v>204</v>
      </c>
      <c r="C11" s="85" t="s">
        <v>227</v>
      </c>
      <c r="D11" s="85" t="s">
        <v>25</v>
      </c>
      <c r="E11" s="84" t="s">
        <v>54</v>
      </c>
      <c r="F11" s="86">
        <v>37419.68</v>
      </c>
      <c r="G11" s="86">
        <v>37419.68</v>
      </c>
      <c r="H11" s="83"/>
      <c r="I11" s="83"/>
      <c r="J11" s="83"/>
      <c r="K11" s="83"/>
      <c r="L11" s="83"/>
      <c r="M11" s="83"/>
    </row>
    <row r="12" spans="2:13" ht="15.75" customHeight="1">
      <c r="B12" s="84">
        <v>204</v>
      </c>
      <c r="C12" s="85" t="s">
        <v>227</v>
      </c>
      <c r="D12" s="85" t="s">
        <v>230</v>
      </c>
      <c r="E12" s="84" t="s">
        <v>62</v>
      </c>
      <c r="F12" s="86">
        <v>193.17</v>
      </c>
      <c r="G12" s="86">
        <v>193.17</v>
      </c>
      <c r="H12" s="83"/>
      <c r="I12" s="83"/>
      <c r="J12" s="83"/>
      <c r="K12" s="83"/>
      <c r="L12" s="83"/>
      <c r="M12" s="83"/>
    </row>
    <row r="13" spans="2:13" ht="15.75" customHeight="1">
      <c r="B13" s="84">
        <v>208</v>
      </c>
      <c r="C13" s="85"/>
      <c r="D13" s="85"/>
      <c r="E13" s="84" t="s">
        <v>65</v>
      </c>
      <c r="F13" s="86">
        <v>5624.77</v>
      </c>
      <c r="G13" s="86">
        <v>5624.77</v>
      </c>
      <c r="H13" s="83"/>
      <c r="I13" s="83"/>
      <c r="J13" s="83"/>
      <c r="K13" s="83"/>
      <c r="L13" s="83"/>
      <c r="M13" s="83"/>
    </row>
    <row r="14" spans="2:13" ht="15.75" customHeight="1">
      <c r="B14" s="84"/>
      <c r="C14" s="85" t="s">
        <v>29</v>
      </c>
      <c r="D14" s="85"/>
      <c r="E14" s="84" t="s">
        <v>66</v>
      </c>
      <c r="F14" s="86">
        <v>5624.77</v>
      </c>
      <c r="G14" s="86">
        <v>5624.77</v>
      </c>
      <c r="H14" s="83"/>
      <c r="I14" s="83"/>
      <c r="J14" s="83"/>
      <c r="K14" s="83"/>
      <c r="L14" s="83"/>
      <c r="M14" s="83"/>
    </row>
    <row r="15" spans="2:13" ht="15.75" customHeight="1">
      <c r="B15" s="84">
        <v>208</v>
      </c>
      <c r="C15" s="85" t="s">
        <v>231</v>
      </c>
      <c r="D15" s="85" t="s">
        <v>25</v>
      </c>
      <c r="E15" s="84" t="s">
        <v>68</v>
      </c>
      <c r="F15" s="86">
        <v>789.33</v>
      </c>
      <c r="G15" s="86">
        <v>789.33</v>
      </c>
      <c r="H15" s="83"/>
      <c r="I15" s="83"/>
      <c r="J15" s="83"/>
      <c r="K15" s="83"/>
      <c r="L15" s="83"/>
      <c r="M15" s="83"/>
    </row>
    <row r="16" spans="2:13" ht="15.75" customHeight="1">
      <c r="B16" s="84">
        <v>208</v>
      </c>
      <c r="C16" s="85" t="s">
        <v>231</v>
      </c>
      <c r="D16" s="85" t="s">
        <v>29</v>
      </c>
      <c r="E16" s="84" t="s">
        <v>70</v>
      </c>
      <c r="F16" s="86">
        <v>4835.4399999999996</v>
      </c>
      <c r="G16" s="86">
        <v>4835.4399999999996</v>
      </c>
      <c r="H16" s="83"/>
      <c r="I16" s="83"/>
      <c r="J16" s="83"/>
      <c r="K16" s="83"/>
      <c r="L16" s="83"/>
      <c r="M16" s="83"/>
    </row>
    <row r="17" spans="2:13" ht="15.75" customHeight="1">
      <c r="B17" s="84">
        <v>210</v>
      </c>
      <c r="C17" s="85"/>
      <c r="D17" s="85"/>
      <c r="E17" s="84" t="s">
        <v>72</v>
      </c>
      <c r="F17" s="86">
        <v>2271.06</v>
      </c>
      <c r="G17" s="86">
        <v>2271.06</v>
      </c>
      <c r="H17" s="83"/>
      <c r="I17" s="83"/>
      <c r="J17" s="83"/>
      <c r="K17" s="83"/>
      <c r="L17" s="83"/>
      <c r="M17" s="83"/>
    </row>
    <row r="18" spans="2:13" ht="15.75" customHeight="1">
      <c r="B18" s="84"/>
      <c r="C18" s="85" t="s">
        <v>30</v>
      </c>
      <c r="D18" s="85"/>
      <c r="E18" s="84" t="s">
        <v>73</v>
      </c>
      <c r="F18" s="86">
        <v>2271.06</v>
      </c>
      <c r="G18" s="86">
        <v>2271.06</v>
      </c>
      <c r="H18" s="83"/>
      <c r="I18" s="83"/>
      <c r="J18" s="83"/>
      <c r="K18" s="83"/>
      <c r="L18" s="83"/>
      <c r="M18" s="83"/>
    </row>
    <row r="19" spans="2:13" ht="15.75" customHeight="1">
      <c r="B19" s="84">
        <v>210</v>
      </c>
      <c r="C19" s="85" t="s">
        <v>232</v>
      </c>
      <c r="D19" s="85" t="s">
        <v>25</v>
      </c>
      <c r="E19" s="84" t="s">
        <v>74</v>
      </c>
      <c r="F19" s="86">
        <v>2260.31</v>
      </c>
      <c r="G19" s="86">
        <v>2260.31</v>
      </c>
      <c r="H19" s="83"/>
      <c r="I19" s="83"/>
      <c r="J19" s="83"/>
      <c r="K19" s="83"/>
      <c r="L19" s="83"/>
      <c r="M19" s="83"/>
    </row>
    <row r="20" spans="2:13" ht="15.75" customHeight="1">
      <c r="B20" s="84">
        <v>210</v>
      </c>
      <c r="C20" s="85" t="s">
        <v>232</v>
      </c>
      <c r="D20" s="85" t="s">
        <v>24</v>
      </c>
      <c r="E20" s="84" t="s">
        <v>75</v>
      </c>
      <c r="F20" s="86">
        <v>10.75</v>
      </c>
      <c r="G20" s="86">
        <v>10.75</v>
      </c>
      <c r="H20" s="83"/>
      <c r="I20" s="83"/>
      <c r="J20" s="83"/>
      <c r="K20" s="83"/>
      <c r="L20" s="83"/>
      <c r="M20" s="83"/>
    </row>
    <row r="21" spans="2:13" ht="15.75" customHeight="1">
      <c r="B21" s="84">
        <v>221</v>
      </c>
      <c r="C21" s="85"/>
      <c r="D21" s="85"/>
      <c r="E21" s="84" t="s">
        <v>76</v>
      </c>
      <c r="F21" s="86">
        <v>3303.37</v>
      </c>
      <c r="G21" s="86">
        <v>3303.37</v>
      </c>
      <c r="H21" s="83"/>
      <c r="I21" s="83"/>
      <c r="J21" s="83"/>
      <c r="K21" s="83"/>
      <c r="L21" s="83"/>
      <c r="M21" s="83"/>
    </row>
    <row r="22" spans="2:13" ht="15.75" customHeight="1">
      <c r="B22" s="84"/>
      <c r="C22" s="85" t="s">
        <v>24</v>
      </c>
      <c r="D22" s="85"/>
      <c r="E22" s="84" t="s">
        <v>77</v>
      </c>
      <c r="F22" s="86">
        <v>3303.37</v>
      </c>
      <c r="G22" s="86">
        <v>3303.37</v>
      </c>
      <c r="H22" s="83"/>
      <c r="I22" s="83"/>
      <c r="J22" s="83"/>
      <c r="K22" s="83"/>
      <c r="L22" s="83"/>
      <c r="M22" s="83"/>
    </row>
    <row r="23" spans="2:13" ht="15.75" customHeight="1">
      <c r="B23" s="84">
        <v>221</v>
      </c>
      <c r="C23" s="85" t="s">
        <v>227</v>
      </c>
      <c r="D23" s="85" t="s">
        <v>25</v>
      </c>
      <c r="E23" s="84" t="s">
        <v>78</v>
      </c>
      <c r="F23" s="86">
        <v>3303.37</v>
      </c>
      <c r="G23" s="86">
        <v>3303.37</v>
      </c>
      <c r="H23" s="83"/>
      <c r="I23" s="83"/>
      <c r="J23" s="83"/>
      <c r="K23" s="83"/>
      <c r="L23" s="83"/>
      <c r="M23" s="83"/>
    </row>
  </sheetData>
  <mergeCells count="14">
    <mergeCell ref="J6:J7"/>
    <mergeCell ref="K6:K7"/>
    <mergeCell ref="L6:L7"/>
    <mergeCell ref="M6:M7"/>
    <mergeCell ref="B2:M2"/>
    <mergeCell ref="B5:D5"/>
    <mergeCell ref="E5:E7"/>
    <mergeCell ref="F5:M5"/>
    <mergeCell ref="B6:B7"/>
    <mergeCell ref="C6:C7"/>
    <mergeCell ref="D6:D7"/>
    <mergeCell ref="F6:F7"/>
    <mergeCell ref="G6:H6"/>
    <mergeCell ref="I6:I7"/>
  </mergeCells>
  <phoneticPr fontId="4" type="noConversion"/>
  <pageMargins left="0.57999999999999996" right="0.18" top="0.48" bottom="0.51" header="0.31496062992125984" footer="0.31496062992125984"/>
  <pageSetup paperSize="9" orientation="landscape" horizontalDpi="180" verticalDpi="180" r:id="rId1"/>
</worksheet>
</file>

<file path=xl/worksheets/sheet12.xml><?xml version="1.0" encoding="utf-8"?>
<worksheet xmlns="http://schemas.openxmlformats.org/spreadsheetml/2006/main" xmlns:r="http://schemas.openxmlformats.org/officeDocument/2006/relationships">
  <dimension ref="B2:O78"/>
  <sheetViews>
    <sheetView topLeftCell="A13" workbookViewId="0">
      <selection activeCell="M14" sqref="M14"/>
    </sheetView>
  </sheetViews>
  <sheetFormatPr defaultRowHeight="13.5"/>
  <cols>
    <col min="1" max="1" width="3" customWidth="1"/>
    <col min="2" max="3" width="5" customWidth="1"/>
    <col min="4" max="4" width="30" customWidth="1"/>
    <col min="5" max="15" width="8.875" customWidth="1"/>
  </cols>
  <sheetData>
    <row r="2" spans="2:15" ht="22.5">
      <c r="B2" s="204" t="s">
        <v>356</v>
      </c>
      <c r="C2" s="204"/>
      <c r="D2" s="204"/>
      <c r="E2" s="204"/>
      <c r="F2" s="204"/>
      <c r="G2" s="204"/>
      <c r="H2" s="204"/>
      <c r="I2" s="204"/>
      <c r="J2" s="204"/>
      <c r="K2" s="204"/>
      <c r="L2" s="204"/>
    </row>
    <row r="3" spans="2:15" ht="15.75" customHeight="1">
      <c r="B3" s="47"/>
      <c r="C3" s="47"/>
      <c r="D3" s="47"/>
      <c r="E3" s="47"/>
      <c r="L3" s="45" t="s">
        <v>133</v>
      </c>
    </row>
    <row r="4" spans="2:15">
      <c r="B4" s="205" t="s">
        <v>33</v>
      </c>
      <c r="C4" s="205"/>
      <c r="D4" s="206"/>
      <c r="E4" s="41"/>
      <c r="F4" s="1"/>
      <c r="G4" s="1"/>
      <c r="H4" s="1"/>
      <c r="I4" s="1"/>
      <c r="J4" s="1"/>
      <c r="K4" s="1"/>
      <c r="L4" s="45" t="s">
        <v>134</v>
      </c>
    </row>
    <row r="5" spans="2:15">
      <c r="B5" s="207" t="s">
        <v>34</v>
      </c>
      <c r="C5" s="207"/>
      <c r="D5" s="200" t="s">
        <v>135</v>
      </c>
      <c r="E5" s="200" t="s">
        <v>357</v>
      </c>
      <c r="F5" s="200"/>
      <c r="G5" s="200"/>
      <c r="H5" s="200"/>
      <c r="I5" s="200"/>
      <c r="J5" s="200"/>
      <c r="K5" s="200"/>
      <c r="L5" s="200"/>
      <c r="M5" s="83"/>
      <c r="N5" s="83"/>
      <c r="O5" s="83"/>
    </row>
    <row r="6" spans="2:15">
      <c r="B6" s="48" t="s">
        <v>136</v>
      </c>
      <c r="C6" s="48" t="s">
        <v>137</v>
      </c>
      <c r="D6" s="200"/>
      <c r="E6" s="105" t="s">
        <v>138</v>
      </c>
      <c r="F6" s="105" t="s">
        <v>139</v>
      </c>
      <c r="G6" s="44" t="s">
        <v>438</v>
      </c>
      <c r="H6" s="44" t="s">
        <v>439</v>
      </c>
      <c r="I6" s="44" t="s">
        <v>440</v>
      </c>
      <c r="J6" s="44" t="s">
        <v>441</v>
      </c>
      <c r="K6" s="105" t="s">
        <v>442</v>
      </c>
      <c r="L6" s="44" t="s">
        <v>438</v>
      </c>
      <c r="M6" s="44" t="s">
        <v>439</v>
      </c>
      <c r="N6" s="44" t="s">
        <v>440</v>
      </c>
      <c r="O6" s="44" t="s">
        <v>441</v>
      </c>
    </row>
    <row r="7" spans="2:15">
      <c r="B7" s="48"/>
      <c r="C7" s="48"/>
      <c r="D7" s="44" t="s">
        <v>240</v>
      </c>
      <c r="E7" s="104">
        <f>F7+K7</f>
        <v>48812.049999999996</v>
      </c>
      <c r="F7" s="104">
        <f>G7+H7+I7+J7</f>
        <v>40595.329999999994</v>
      </c>
      <c r="G7" s="83">
        <f>G8+G50</f>
        <v>40208.389999999992</v>
      </c>
      <c r="H7" s="83">
        <f t="shared" ref="H7:J7" si="0">H8+H50</f>
        <v>127.12</v>
      </c>
      <c r="I7" s="83">
        <f t="shared" si="0"/>
        <v>36.17</v>
      </c>
      <c r="J7" s="83">
        <f t="shared" si="0"/>
        <v>223.65000000000003</v>
      </c>
      <c r="K7" s="104">
        <f>K22</f>
        <v>8216.7200000000012</v>
      </c>
      <c r="L7" s="104">
        <f t="shared" ref="L7:O7" si="1">L22</f>
        <v>6720.6</v>
      </c>
      <c r="M7" s="104">
        <f t="shared" si="1"/>
        <v>1142.73</v>
      </c>
      <c r="N7" s="104">
        <f t="shared" si="1"/>
        <v>325.85000000000002</v>
      </c>
      <c r="O7" s="104">
        <f t="shared" si="1"/>
        <v>27.540000000000003</v>
      </c>
    </row>
    <row r="8" spans="2:15">
      <c r="B8" s="92">
        <v>301</v>
      </c>
      <c r="C8" s="92"/>
      <c r="D8" s="93" t="s">
        <v>241</v>
      </c>
      <c r="E8" s="104">
        <f t="shared" ref="E8:E71" si="2">F8+K8</f>
        <v>39905.630000000005</v>
      </c>
      <c r="F8" s="104">
        <f>SUM(F9:F21)</f>
        <v>39905.630000000005</v>
      </c>
      <c r="G8" s="104">
        <f t="shared" ref="G8:J8" si="3">SUM(G9:G21)</f>
        <v>39518.689999999995</v>
      </c>
      <c r="H8" s="104">
        <f t="shared" si="3"/>
        <v>127.12</v>
      </c>
      <c r="I8" s="104">
        <f t="shared" si="3"/>
        <v>36.17</v>
      </c>
      <c r="J8" s="104">
        <f t="shared" si="3"/>
        <v>223.65000000000003</v>
      </c>
      <c r="K8" s="104"/>
      <c r="L8" s="104"/>
      <c r="M8" s="104"/>
      <c r="N8" s="104"/>
      <c r="O8" s="104"/>
    </row>
    <row r="9" spans="2:15">
      <c r="B9" s="92"/>
      <c r="C9" s="92" t="s">
        <v>242</v>
      </c>
      <c r="D9" s="93" t="s">
        <v>243</v>
      </c>
      <c r="E9" s="104">
        <f t="shared" si="2"/>
        <v>12552.060000000001</v>
      </c>
      <c r="F9" s="104">
        <f t="shared" ref="F9:F71" si="4">G9+H9+I9+J9</f>
        <v>12552.060000000001</v>
      </c>
      <c r="G9" s="83">
        <v>12467.45</v>
      </c>
      <c r="H9" s="83"/>
      <c r="I9" s="83"/>
      <c r="J9" s="83">
        <v>84.61</v>
      </c>
      <c r="K9" s="104"/>
      <c r="L9" s="83"/>
      <c r="M9" s="83"/>
      <c r="N9" s="83"/>
      <c r="O9" s="83"/>
    </row>
    <row r="10" spans="2:15">
      <c r="B10" s="92"/>
      <c r="C10" s="92" t="s">
        <v>244</v>
      </c>
      <c r="D10" s="93" t="s">
        <v>245</v>
      </c>
      <c r="E10" s="104">
        <f t="shared" si="2"/>
        <v>15894.29</v>
      </c>
      <c r="F10" s="104">
        <f t="shared" si="4"/>
        <v>15894.29</v>
      </c>
      <c r="G10" s="83">
        <v>15660.44</v>
      </c>
      <c r="H10" s="83">
        <v>127.12</v>
      </c>
      <c r="I10" s="83">
        <v>36.17</v>
      </c>
      <c r="J10" s="83">
        <f>63.04+7.52</f>
        <v>70.56</v>
      </c>
      <c r="K10" s="104"/>
      <c r="L10" s="83"/>
      <c r="M10" s="83"/>
      <c r="N10" s="83"/>
      <c r="O10" s="83"/>
    </row>
    <row r="11" spans="2:15">
      <c r="B11" s="92"/>
      <c r="C11" s="92" t="s">
        <v>246</v>
      </c>
      <c r="D11" s="93" t="s">
        <v>247</v>
      </c>
      <c r="E11" s="104">
        <f t="shared" si="2"/>
        <v>1046.01</v>
      </c>
      <c r="F11" s="104">
        <f t="shared" si="4"/>
        <v>1046.01</v>
      </c>
      <c r="G11" s="83">
        <v>1038.95</v>
      </c>
      <c r="H11" s="83"/>
      <c r="I11" s="83"/>
      <c r="J11" s="83">
        <v>7.06</v>
      </c>
      <c r="K11" s="104"/>
      <c r="L11" s="83"/>
      <c r="M11" s="83"/>
      <c r="N11" s="83"/>
      <c r="O11" s="83"/>
    </row>
    <row r="12" spans="2:15">
      <c r="B12" s="92"/>
      <c r="C12" s="92" t="s">
        <v>248</v>
      </c>
      <c r="D12" s="93" t="s">
        <v>249</v>
      </c>
      <c r="E12" s="104">
        <f t="shared" si="2"/>
        <v>0</v>
      </c>
      <c r="F12" s="104">
        <f t="shared" si="4"/>
        <v>0</v>
      </c>
      <c r="G12" s="83"/>
      <c r="H12" s="83"/>
      <c r="I12" s="83"/>
      <c r="J12" s="83"/>
      <c r="K12" s="104"/>
      <c r="L12" s="83"/>
      <c r="M12" s="83"/>
      <c r="N12" s="83"/>
      <c r="O12" s="83"/>
    </row>
    <row r="13" spans="2:15">
      <c r="B13" s="92"/>
      <c r="C13" s="92" t="s">
        <v>250</v>
      </c>
      <c r="D13" s="93" t="s">
        <v>251</v>
      </c>
      <c r="E13" s="104">
        <f t="shared" si="2"/>
        <v>0</v>
      </c>
      <c r="F13" s="104">
        <f t="shared" si="4"/>
        <v>0</v>
      </c>
      <c r="G13" s="83"/>
      <c r="H13" s="83"/>
      <c r="I13" s="83"/>
      <c r="J13" s="83"/>
      <c r="K13" s="104"/>
      <c r="L13" s="83"/>
      <c r="M13" s="83"/>
      <c r="N13" s="83"/>
      <c r="O13" s="83"/>
    </row>
    <row r="14" spans="2:15">
      <c r="B14" s="92"/>
      <c r="C14" s="92" t="s">
        <v>252</v>
      </c>
      <c r="D14" s="93" t="s">
        <v>253</v>
      </c>
      <c r="E14" s="104">
        <f t="shared" si="2"/>
        <v>4835.4399999999996</v>
      </c>
      <c r="F14" s="104">
        <f t="shared" si="4"/>
        <v>4835.4399999999996</v>
      </c>
      <c r="G14" s="83">
        <v>4805.91</v>
      </c>
      <c r="H14" s="83"/>
      <c r="I14" s="83"/>
      <c r="J14" s="83">
        <v>29.53</v>
      </c>
      <c r="K14" s="104"/>
      <c r="L14" s="83"/>
      <c r="M14" s="83"/>
      <c r="N14" s="83"/>
      <c r="O14" s="83"/>
    </row>
    <row r="15" spans="2:15">
      <c r="B15" s="92"/>
      <c r="C15" s="92" t="s">
        <v>254</v>
      </c>
      <c r="D15" s="93" t="s">
        <v>255</v>
      </c>
      <c r="E15" s="104">
        <f t="shared" si="2"/>
        <v>0</v>
      </c>
      <c r="F15" s="104">
        <f t="shared" si="4"/>
        <v>0</v>
      </c>
      <c r="G15" s="83"/>
      <c r="H15" s="83"/>
      <c r="I15" s="83"/>
      <c r="J15" s="83"/>
      <c r="K15" s="104"/>
      <c r="L15" s="83"/>
      <c r="M15" s="83"/>
      <c r="N15" s="83"/>
      <c r="O15" s="83"/>
    </row>
    <row r="16" spans="2:15">
      <c r="B16" s="92"/>
      <c r="C16" s="92" t="s">
        <v>256</v>
      </c>
      <c r="D16" s="93" t="s">
        <v>257</v>
      </c>
      <c r="E16" s="104">
        <f t="shared" si="2"/>
        <v>2227.6</v>
      </c>
      <c r="F16" s="104">
        <f t="shared" si="4"/>
        <v>2227.6</v>
      </c>
      <c r="G16" s="83">
        <v>2216.85</v>
      </c>
      <c r="H16" s="83"/>
      <c r="I16" s="83"/>
      <c r="J16" s="83">
        <v>10.75</v>
      </c>
      <c r="K16" s="104"/>
      <c r="L16" s="83"/>
      <c r="M16" s="83"/>
      <c r="N16" s="83"/>
      <c r="O16" s="83"/>
    </row>
    <row r="17" spans="2:15">
      <c r="B17" s="92"/>
      <c r="C17" s="92" t="s">
        <v>258</v>
      </c>
      <c r="D17" s="93" t="s">
        <v>259</v>
      </c>
      <c r="E17" s="104">
        <f t="shared" si="2"/>
        <v>0</v>
      </c>
      <c r="F17" s="104">
        <f t="shared" si="4"/>
        <v>0</v>
      </c>
      <c r="G17" s="83"/>
      <c r="H17" s="83"/>
      <c r="I17" s="83"/>
      <c r="J17" s="83"/>
      <c r="K17" s="104"/>
      <c r="L17" s="83"/>
      <c r="M17" s="83"/>
      <c r="N17" s="83"/>
      <c r="O17" s="83"/>
    </row>
    <row r="18" spans="2:15">
      <c r="B18" s="92"/>
      <c r="C18" s="92" t="s">
        <v>260</v>
      </c>
      <c r="D18" s="93" t="s">
        <v>261</v>
      </c>
      <c r="E18" s="104">
        <f t="shared" si="2"/>
        <v>46.86</v>
      </c>
      <c r="F18" s="104">
        <f t="shared" si="4"/>
        <v>46.86</v>
      </c>
      <c r="G18" s="83">
        <v>43.46</v>
      </c>
      <c r="H18" s="83"/>
      <c r="I18" s="83"/>
      <c r="J18" s="83">
        <f>0.74+2.66</f>
        <v>3.4000000000000004</v>
      </c>
      <c r="K18" s="104"/>
      <c r="L18" s="83"/>
      <c r="M18" s="83"/>
      <c r="N18" s="83"/>
      <c r="O18" s="83"/>
    </row>
    <row r="19" spans="2:15">
      <c r="B19" s="92"/>
      <c r="C19" s="92" t="s">
        <v>262</v>
      </c>
      <c r="D19" s="93" t="s">
        <v>263</v>
      </c>
      <c r="E19" s="104">
        <f t="shared" si="2"/>
        <v>3303.37</v>
      </c>
      <c r="F19" s="104">
        <f t="shared" si="4"/>
        <v>3303.37</v>
      </c>
      <c r="G19" s="83">
        <v>3285.63</v>
      </c>
      <c r="H19" s="83"/>
      <c r="I19" s="83"/>
      <c r="J19" s="83">
        <v>17.739999999999998</v>
      </c>
      <c r="K19" s="104"/>
      <c r="L19" s="83"/>
      <c r="M19" s="83"/>
      <c r="N19" s="83"/>
      <c r="O19" s="83"/>
    </row>
    <row r="20" spans="2:15">
      <c r="B20" s="92"/>
      <c r="C20" s="92" t="s">
        <v>264</v>
      </c>
      <c r="D20" s="93" t="s">
        <v>265</v>
      </c>
      <c r="E20" s="104">
        <f t="shared" si="2"/>
        <v>0</v>
      </c>
      <c r="F20" s="104">
        <f t="shared" si="4"/>
        <v>0</v>
      </c>
      <c r="G20" s="83"/>
      <c r="H20" s="83"/>
      <c r="I20" s="83"/>
      <c r="J20" s="83"/>
      <c r="K20" s="104"/>
      <c r="L20" s="83"/>
      <c r="M20" s="83"/>
      <c r="N20" s="83"/>
      <c r="O20" s="83"/>
    </row>
    <row r="21" spans="2:15">
      <c r="B21" s="92"/>
      <c r="C21" s="92" t="s">
        <v>266</v>
      </c>
      <c r="D21" s="93" t="s">
        <v>267</v>
      </c>
      <c r="E21" s="104">
        <f t="shared" si="2"/>
        <v>0</v>
      </c>
      <c r="F21" s="104">
        <f t="shared" si="4"/>
        <v>0</v>
      </c>
      <c r="G21" s="83"/>
      <c r="H21" s="83"/>
      <c r="I21" s="83"/>
      <c r="J21" s="83"/>
      <c r="K21" s="104"/>
      <c r="L21" s="83"/>
      <c r="M21" s="83"/>
      <c r="N21" s="83"/>
      <c r="O21" s="83"/>
    </row>
    <row r="22" spans="2:15">
      <c r="B22" s="92" t="s">
        <v>268</v>
      </c>
      <c r="C22" s="92"/>
      <c r="D22" s="93" t="s">
        <v>269</v>
      </c>
      <c r="E22" s="104">
        <f t="shared" si="2"/>
        <v>8216.7200000000012</v>
      </c>
      <c r="F22" s="106">
        <f t="shared" si="4"/>
        <v>0</v>
      </c>
      <c r="G22" s="106"/>
      <c r="H22" s="106"/>
      <c r="I22" s="106"/>
      <c r="J22" s="106"/>
      <c r="K22" s="104">
        <f>L22+M22+N22+O22</f>
        <v>8216.7200000000012</v>
      </c>
      <c r="L22" s="83">
        <f>SUM(L23:L49)</f>
        <v>6720.6</v>
      </c>
      <c r="M22" s="83">
        <f t="shared" ref="M22:O22" si="5">SUM(M23:M49)</f>
        <v>1142.73</v>
      </c>
      <c r="N22" s="83">
        <f t="shared" si="5"/>
        <v>325.85000000000002</v>
      </c>
      <c r="O22" s="83">
        <f t="shared" si="5"/>
        <v>27.540000000000003</v>
      </c>
    </row>
    <row r="23" spans="2:15">
      <c r="B23" s="92"/>
      <c r="C23" s="92" t="s">
        <v>242</v>
      </c>
      <c r="D23" s="111" t="s">
        <v>270</v>
      </c>
      <c r="E23" s="104">
        <f t="shared" si="2"/>
        <v>205.28</v>
      </c>
      <c r="F23" s="106">
        <f t="shared" si="4"/>
        <v>0</v>
      </c>
      <c r="G23" s="106"/>
      <c r="H23" s="106"/>
      <c r="I23" s="106"/>
      <c r="J23" s="106"/>
      <c r="K23" s="104">
        <f t="shared" ref="K23:K49" si="6">L23+M23+N23+O23</f>
        <v>205.28</v>
      </c>
      <c r="L23" s="113">
        <v>150</v>
      </c>
      <c r="M23" s="113"/>
      <c r="N23" s="113">
        <v>42.72</v>
      </c>
      <c r="O23" s="113">
        <v>12.56</v>
      </c>
    </row>
    <row r="24" spans="2:15">
      <c r="B24" s="92"/>
      <c r="C24" s="92" t="s">
        <v>244</v>
      </c>
      <c r="D24" s="111" t="s">
        <v>271</v>
      </c>
      <c r="E24" s="104">
        <f t="shared" si="2"/>
        <v>55</v>
      </c>
      <c r="F24" s="106">
        <f t="shared" si="4"/>
        <v>0</v>
      </c>
      <c r="G24" s="106"/>
      <c r="H24" s="106"/>
      <c r="I24" s="106"/>
      <c r="J24" s="106"/>
      <c r="K24" s="104">
        <f t="shared" si="6"/>
        <v>55</v>
      </c>
      <c r="L24" s="113">
        <v>50</v>
      </c>
      <c r="M24" s="113"/>
      <c r="N24" s="113">
        <v>5</v>
      </c>
      <c r="O24" s="113"/>
    </row>
    <row r="25" spans="2:15">
      <c r="B25" s="92"/>
      <c r="C25" s="92" t="s">
        <v>272</v>
      </c>
      <c r="D25" s="93" t="s">
        <v>273</v>
      </c>
      <c r="E25" s="104">
        <f t="shared" si="2"/>
        <v>0</v>
      </c>
      <c r="F25" s="106">
        <f t="shared" si="4"/>
        <v>0</v>
      </c>
      <c r="G25" s="106"/>
      <c r="H25" s="106"/>
      <c r="I25" s="106"/>
      <c r="J25" s="106"/>
      <c r="K25" s="104">
        <f t="shared" si="6"/>
        <v>0</v>
      </c>
      <c r="L25" s="83"/>
      <c r="M25" s="83"/>
      <c r="N25" s="83"/>
      <c r="O25" s="83"/>
    </row>
    <row r="26" spans="2:15">
      <c r="B26" s="92"/>
      <c r="C26" s="92" t="s">
        <v>274</v>
      </c>
      <c r="D26" s="93" t="s">
        <v>275</v>
      </c>
      <c r="E26" s="104">
        <f t="shared" si="2"/>
        <v>0</v>
      </c>
      <c r="F26" s="106">
        <f t="shared" si="4"/>
        <v>0</v>
      </c>
      <c r="G26" s="106"/>
      <c r="H26" s="106"/>
      <c r="I26" s="106"/>
      <c r="J26" s="106"/>
      <c r="K26" s="104">
        <f t="shared" si="6"/>
        <v>0</v>
      </c>
      <c r="L26" s="83"/>
      <c r="M26" s="83"/>
      <c r="N26" s="83"/>
      <c r="O26" s="83"/>
    </row>
    <row r="27" spans="2:15">
      <c r="B27" s="92"/>
      <c r="C27" s="92" t="s">
        <v>276</v>
      </c>
      <c r="D27" s="111" t="s">
        <v>277</v>
      </c>
      <c r="E27" s="104">
        <f t="shared" si="2"/>
        <v>133.5</v>
      </c>
      <c r="F27" s="106">
        <f t="shared" si="4"/>
        <v>0</v>
      </c>
      <c r="G27" s="106"/>
      <c r="H27" s="106"/>
      <c r="I27" s="106"/>
      <c r="J27" s="106"/>
      <c r="K27" s="104">
        <f t="shared" si="6"/>
        <v>133.5</v>
      </c>
      <c r="L27" s="113">
        <v>100</v>
      </c>
      <c r="M27" s="113"/>
      <c r="N27" s="113">
        <v>33.5</v>
      </c>
      <c r="O27" s="113"/>
    </row>
    <row r="28" spans="2:15">
      <c r="B28" s="92"/>
      <c r="C28" s="92" t="s">
        <v>278</v>
      </c>
      <c r="D28" s="111" t="s">
        <v>279</v>
      </c>
      <c r="E28" s="104">
        <f t="shared" si="2"/>
        <v>518</v>
      </c>
      <c r="F28" s="106">
        <f t="shared" si="4"/>
        <v>0</v>
      </c>
      <c r="G28" s="106"/>
      <c r="H28" s="106"/>
      <c r="I28" s="106"/>
      <c r="J28" s="106"/>
      <c r="K28" s="104">
        <f t="shared" si="6"/>
        <v>518</v>
      </c>
      <c r="L28" s="113">
        <v>500</v>
      </c>
      <c r="M28" s="113"/>
      <c r="N28" s="113">
        <v>18</v>
      </c>
      <c r="O28" s="113"/>
    </row>
    <row r="29" spans="2:15">
      <c r="B29" s="92"/>
      <c r="C29" s="92" t="s">
        <v>280</v>
      </c>
      <c r="D29" s="111" t="s">
        <v>281</v>
      </c>
      <c r="E29" s="104">
        <f t="shared" si="2"/>
        <v>83.6</v>
      </c>
      <c r="F29" s="106">
        <f t="shared" si="4"/>
        <v>0</v>
      </c>
      <c r="G29" s="106"/>
      <c r="H29" s="106"/>
      <c r="I29" s="106"/>
      <c r="J29" s="106"/>
      <c r="K29" s="104">
        <f t="shared" si="6"/>
        <v>83.6</v>
      </c>
      <c r="L29" s="113">
        <v>80</v>
      </c>
      <c r="M29" s="113"/>
      <c r="N29" s="113">
        <v>3.6</v>
      </c>
      <c r="O29" s="113"/>
    </row>
    <row r="30" spans="2:15">
      <c r="B30" s="92"/>
      <c r="C30" s="92" t="s">
        <v>282</v>
      </c>
      <c r="D30" s="111" t="s">
        <v>283</v>
      </c>
      <c r="E30" s="104">
        <f t="shared" si="2"/>
        <v>796</v>
      </c>
      <c r="F30" s="106">
        <f t="shared" si="4"/>
        <v>0</v>
      </c>
      <c r="G30" s="106"/>
      <c r="H30" s="106"/>
      <c r="I30" s="106"/>
      <c r="J30" s="106"/>
      <c r="K30" s="104">
        <f t="shared" si="6"/>
        <v>796</v>
      </c>
      <c r="L30" s="113">
        <v>680</v>
      </c>
      <c r="M30" s="113">
        <v>116</v>
      </c>
      <c r="N30" s="113"/>
      <c r="O30" s="113"/>
    </row>
    <row r="31" spans="2:15">
      <c r="B31" s="92"/>
      <c r="C31" s="92" t="s">
        <v>284</v>
      </c>
      <c r="D31" s="111" t="s">
        <v>285</v>
      </c>
      <c r="E31" s="104">
        <f t="shared" si="2"/>
        <v>600</v>
      </c>
      <c r="F31" s="106">
        <f t="shared" si="4"/>
        <v>0</v>
      </c>
      <c r="G31" s="106"/>
      <c r="H31" s="106"/>
      <c r="I31" s="106"/>
      <c r="J31" s="106"/>
      <c r="K31" s="104">
        <f t="shared" si="6"/>
        <v>600</v>
      </c>
      <c r="L31" s="113">
        <v>600</v>
      </c>
      <c r="M31" s="113"/>
      <c r="N31" s="113"/>
      <c r="O31" s="113"/>
    </row>
    <row r="32" spans="2:15">
      <c r="B32" s="92"/>
      <c r="C32" s="92" t="s">
        <v>258</v>
      </c>
      <c r="D32" s="111" t="s">
        <v>286</v>
      </c>
      <c r="E32" s="104">
        <f t="shared" si="2"/>
        <v>177.26</v>
      </c>
      <c r="F32" s="106">
        <f t="shared" si="4"/>
        <v>0</v>
      </c>
      <c r="G32" s="106"/>
      <c r="H32" s="106"/>
      <c r="I32" s="106"/>
      <c r="J32" s="106"/>
      <c r="K32" s="104">
        <f t="shared" si="6"/>
        <v>177.26</v>
      </c>
      <c r="L32" s="113">
        <v>150</v>
      </c>
      <c r="M32" s="113"/>
      <c r="N32" s="113">
        <v>24</v>
      </c>
      <c r="O32" s="113">
        <v>3.26</v>
      </c>
    </row>
    <row r="33" spans="2:15">
      <c r="B33" s="92"/>
      <c r="C33" s="92" t="s">
        <v>260</v>
      </c>
      <c r="D33" s="93" t="s">
        <v>287</v>
      </c>
      <c r="E33" s="104">
        <f t="shared" si="2"/>
        <v>0</v>
      </c>
      <c r="F33" s="106">
        <f t="shared" si="4"/>
        <v>0</v>
      </c>
      <c r="G33" s="106"/>
      <c r="H33" s="106"/>
      <c r="I33" s="106"/>
      <c r="J33" s="106"/>
      <c r="K33" s="104">
        <f t="shared" si="6"/>
        <v>0</v>
      </c>
      <c r="L33" s="83"/>
      <c r="M33" s="83"/>
      <c r="N33" s="83"/>
      <c r="O33" s="83"/>
    </row>
    <row r="34" spans="2:15">
      <c r="B34" s="92"/>
      <c r="C34" s="92" t="s">
        <v>262</v>
      </c>
      <c r="D34" s="111" t="s">
        <v>288</v>
      </c>
      <c r="E34" s="104">
        <f t="shared" si="2"/>
        <v>420</v>
      </c>
      <c r="F34" s="106">
        <f t="shared" si="4"/>
        <v>0</v>
      </c>
      <c r="G34" s="106"/>
      <c r="H34" s="106"/>
      <c r="I34" s="106"/>
      <c r="J34" s="106"/>
      <c r="K34" s="104">
        <f t="shared" si="6"/>
        <v>420</v>
      </c>
      <c r="L34" s="113">
        <v>400</v>
      </c>
      <c r="M34" s="113"/>
      <c r="N34" s="113">
        <v>20</v>
      </c>
      <c r="O34" s="113"/>
    </row>
    <row r="35" spans="2:15">
      <c r="B35" s="92"/>
      <c r="C35" s="92" t="s">
        <v>289</v>
      </c>
      <c r="D35" s="93" t="s">
        <v>290</v>
      </c>
      <c r="E35" s="104">
        <f t="shared" si="2"/>
        <v>60</v>
      </c>
      <c r="F35" s="106">
        <f t="shared" si="4"/>
        <v>0</v>
      </c>
      <c r="G35" s="106"/>
      <c r="H35" s="106"/>
      <c r="I35" s="106"/>
      <c r="J35" s="106"/>
      <c r="K35" s="104">
        <f t="shared" si="6"/>
        <v>60</v>
      </c>
      <c r="L35" s="83">
        <v>60</v>
      </c>
      <c r="M35" s="83"/>
      <c r="N35" s="83"/>
      <c r="O35" s="83"/>
    </row>
    <row r="36" spans="2:15">
      <c r="B36" s="92"/>
      <c r="C36" s="92" t="s">
        <v>26</v>
      </c>
      <c r="D36" s="111" t="s">
        <v>291</v>
      </c>
      <c r="E36" s="104">
        <f t="shared" si="2"/>
        <v>0</v>
      </c>
      <c r="F36" s="106">
        <f t="shared" si="4"/>
        <v>0</v>
      </c>
      <c r="G36" s="106"/>
      <c r="H36" s="106"/>
      <c r="I36" s="106"/>
      <c r="J36" s="106"/>
      <c r="K36" s="104">
        <f t="shared" si="6"/>
        <v>0</v>
      </c>
      <c r="L36" s="113"/>
      <c r="M36" s="113"/>
      <c r="N36" s="113"/>
      <c r="O36" s="113"/>
    </row>
    <row r="37" spans="2:15">
      <c r="B37" s="92"/>
      <c r="C37" s="92" t="s">
        <v>292</v>
      </c>
      <c r="D37" s="93" t="s">
        <v>293</v>
      </c>
      <c r="E37" s="104">
        <f t="shared" si="2"/>
        <v>31.8</v>
      </c>
      <c r="F37" s="106">
        <f t="shared" si="4"/>
        <v>0</v>
      </c>
      <c r="G37" s="106"/>
      <c r="H37" s="106"/>
      <c r="I37" s="106"/>
      <c r="J37" s="106"/>
      <c r="K37" s="104">
        <f t="shared" si="6"/>
        <v>31.8</v>
      </c>
      <c r="L37" s="83">
        <v>20</v>
      </c>
      <c r="M37" s="83"/>
      <c r="N37" s="83">
        <v>10</v>
      </c>
      <c r="O37" s="83">
        <v>1.8</v>
      </c>
    </row>
    <row r="38" spans="2:15">
      <c r="B38" s="92"/>
      <c r="C38" s="92" t="s">
        <v>31</v>
      </c>
      <c r="D38" s="93" t="s">
        <v>294</v>
      </c>
      <c r="E38" s="104">
        <f t="shared" si="2"/>
        <v>36.5</v>
      </c>
      <c r="F38" s="106">
        <f t="shared" si="4"/>
        <v>0</v>
      </c>
      <c r="G38" s="106"/>
      <c r="H38" s="106"/>
      <c r="I38" s="106"/>
      <c r="J38" s="106"/>
      <c r="K38" s="104">
        <f t="shared" si="6"/>
        <v>36.5</v>
      </c>
      <c r="L38" s="83">
        <v>30</v>
      </c>
      <c r="M38" s="83">
        <v>2</v>
      </c>
      <c r="N38" s="83">
        <v>4.5</v>
      </c>
      <c r="O38" s="83"/>
    </row>
    <row r="39" spans="2:15">
      <c r="B39" s="92"/>
      <c r="C39" s="92" t="s">
        <v>295</v>
      </c>
      <c r="D39" s="111" t="s">
        <v>296</v>
      </c>
      <c r="E39" s="104">
        <f t="shared" si="2"/>
        <v>100</v>
      </c>
      <c r="F39" s="106">
        <f t="shared" si="4"/>
        <v>0</v>
      </c>
      <c r="G39" s="106"/>
      <c r="H39" s="106"/>
      <c r="I39" s="106"/>
      <c r="J39" s="106"/>
      <c r="K39" s="104">
        <f t="shared" si="6"/>
        <v>100</v>
      </c>
      <c r="L39" s="113">
        <v>100</v>
      </c>
      <c r="M39" s="113"/>
      <c r="N39" s="113"/>
      <c r="O39" s="113"/>
    </row>
    <row r="40" spans="2:15">
      <c r="B40" s="92"/>
      <c r="C40" s="92" t="s">
        <v>297</v>
      </c>
      <c r="D40" s="57" t="s">
        <v>298</v>
      </c>
      <c r="E40" s="104">
        <f t="shared" si="2"/>
        <v>6</v>
      </c>
      <c r="F40" s="106">
        <f t="shared" si="4"/>
        <v>0</v>
      </c>
      <c r="G40" s="106"/>
      <c r="H40" s="106"/>
      <c r="I40" s="106"/>
      <c r="J40" s="106"/>
      <c r="K40" s="104">
        <f t="shared" si="6"/>
        <v>6</v>
      </c>
      <c r="L40" s="83"/>
      <c r="M40" s="83"/>
      <c r="N40" s="83">
        <v>6</v>
      </c>
      <c r="O40" s="83"/>
    </row>
    <row r="41" spans="2:15">
      <c r="B41" s="92"/>
      <c r="C41" s="92" t="s">
        <v>299</v>
      </c>
      <c r="D41" s="57" t="s">
        <v>300</v>
      </c>
      <c r="E41" s="104">
        <f t="shared" si="2"/>
        <v>0</v>
      </c>
      <c r="F41" s="106">
        <f t="shared" si="4"/>
        <v>0</v>
      </c>
      <c r="G41" s="106"/>
      <c r="H41" s="106"/>
      <c r="I41" s="106"/>
      <c r="J41" s="106"/>
      <c r="K41" s="104">
        <f t="shared" si="6"/>
        <v>0</v>
      </c>
      <c r="L41" s="83"/>
      <c r="M41" s="83"/>
      <c r="N41" s="83"/>
      <c r="O41" s="83"/>
    </row>
    <row r="42" spans="2:15">
      <c r="B42" s="92"/>
      <c r="C42" s="92" t="s">
        <v>301</v>
      </c>
      <c r="D42" s="57" t="s">
        <v>302</v>
      </c>
      <c r="E42" s="104">
        <f t="shared" si="2"/>
        <v>432.26</v>
      </c>
      <c r="F42" s="106">
        <f t="shared" si="4"/>
        <v>0</v>
      </c>
      <c r="G42" s="106"/>
      <c r="H42" s="106"/>
      <c r="I42" s="106"/>
      <c r="J42" s="106"/>
      <c r="K42" s="104">
        <f t="shared" si="6"/>
        <v>432.26</v>
      </c>
      <c r="L42" s="83">
        <v>320</v>
      </c>
      <c r="M42" s="83">
        <v>88.26</v>
      </c>
      <c r="N42" s="83">
        <v>24</v>
      </c>
      <c r="O42" s="83"/>
    </row>
    <row r="43" spans="2:15">
      <c r="B43" s="92"/>
      <c r="C43" s="92" t="s">
        <v>303</v>
      </c>
      <c r="D43" s="57" t="s">
        <v>304</v>
      </c>
      <c r="E43" s="104">
        <f t="shared" si="2"/>
        <v>0</v>
      </c>
      <c r="F43" s="106">
        <f t="shared" si="4"/>
        <v>0</v>
      </c>
      <c r="G43" s="106"/>
      <c r="H43" s="106"/>
      <c r="I43" s="106"/>
      <c r="J43" s="106"/>
      <c r="K43" s="104">
        <f t="shared" si="6"/>
        <v>0</v>
      </c>
      <c r="L43" s="83"/>
      <c r="M43" s="83"/>
      <c r="N43" s="83"/>
      <c r="O43" s="83"/>
    </row>
    <row r="44" spans="2:15">
      <c r="B44" s="92"/>
      <c r="C44" s="92" t="s">
        <v>305</v>
      </c>
      <c r="D44" s="93" t="s">
        <v>306</v>
      </c>
      <c r="E44" s="104">
        <f t="shared" si="2"/>
        <v>228.54000000000002</v>
      </c>
      <c r="F44" s="106">
        <f t="shared" si="4"/>
        <v>0</v>
      </c>
      <c r="G44" s="106"/>
      <c r="H44" s="106"/>
      <c r="I44" s="106"/>
      <c r="J44" s="106"/>
      <c r="K44" s="104">
        <f t="shared" si="6"/>
        <v>228.54000000000002</v>
      </c>
      <c r="L44" s="83">
        <v>180.11</v>
      </c>
      <c r="M44" s="83">
        <f>29.7+10</f>
        <v>39.700000000000003</v>
      </c>
      <c r="N44" s="83">
        <v>7.65</v>
      </c>
      <c r="O44" s="83">
        <v>1.08</v>
      </c>
    </row>
    <row r="45" spans="2:15">
      <c r="B45" s="92"/>
      <c r="C45" s="92" t="s">
        <v>307</v>
      </c>
      <c r="D45" s="111" t="s">
        <v>308</v>
      </c>
      <c r="E45" s="104">
        <f t="shared" si="2"/>
        <v>40</v>
      </c>
      <c r="F45" s="106">
        <f t="shared" si="4"/>
        <v>0</v>
      </c>
      <c r="G45" s="106"/>
      <c r="H45" s="106"/>
      <c r="I45" s="106"/>
      <c r="J45" s="106"/>
      <c r="K45" s="104">
        <f t="shared" si="6"/>
        <v>40</v>
      </c>
      <c r="L45" s="113">
        <v>40</v>
      </c>
      <c r="M45" s="113"/>
      <c r="N45" s="113"/>
      <c r="O45" s="113"/>
    </row>
    <row r="46" spans="2:15">
      <c r="B46" s="92"/>
      <c r="C46" s="92" t="s">
        <v>309</v>
      </c>
      <c r="D46" s="111" t="s">
        <v>310</v>
      </c>
      <c r="E46" s="104">
        <f t="shared" si="2"/>
        <v>628</v>
      </c>
      <c r="F46" s="106">
        <f t="shared" si="4"/>
        <v>0</v>
      </c>
      <c r="G46" s="106"/>
      <c r="H46" s="106"/>
      <c r="I46" s="106"/>
      <c r="J46" s="106"/>
      <c r="K46" s="104">
        <f t="shared" si="6"/>
        <v>628</v>
      </c>
      <c r="L46" s="113">
        <v>600</v>
      </c>
      <c r="M46" s="114"/>
      <c r="N46" s="113">
        <v>28</v>
      </c>
      <c r="O46" s="113"/>
    </row>
    <row r="47" spans="2:15">
      <c r="B47" s="92"/>
      <c r="C47" s="92" t="s">
        <v>311</v>
      </c>
      <c r="D47" s="93" t="s">
        <v>312</v>
      </c>
      <c r="E47" s="104">
        <f t="shared" si="2"/>
        <v>2593.54</v>
      </c>
      <c r="F47" s="106">
        <f t="shared" si="4"/>
        <v>0</v>
      </c>
      <c r="G47" s="106"/>
      <c r="H47" s="106"/>
      <c r="I47" s="106"/>
      <c r="J47" s="106"/>
      <c r="K47" s="104">
        <f t="shared" si="6"/>
        <v>2593.54</v>
      </c>
      <c r="L47" s="83">
        <v>2134.66</v>
      </c>
      <c r="M47" s="83">
        <v>360</v>
      </c>
      <c r="N47" s="109">
        <v>98.88</v>
      </c>
      <c r="O47" s="83"/>
    </row>
    <row r="48" spans="2:15">
      <c r="B48" s="92"/>
      <c r="C48" s="92" t="s">
        <v>313</v>
      </c>
      <c r="D48" s="93" t="s">
        <v>314</v>
      </c>
      <c r="E48" s="104">
        <f t="shared" si="2"/>
        <v>0</v>
      </c>
      <c r="F48" s="106">
        <f t="shared" si="4"/>
        <v>0</v>
      </c>
      <c r="G48" s="106"/>
      <c r="H48" s="106"/>
      <c r="I48" s="106"/>
      <c r="J48" s="106"/>
      <c r="K48" s="104">
        <f t="shared" si="6"/>
        <v>0</v>
      </c>
      <c r="L48" s="83"/>
      <c r="M48" s="83"/>
      <c r="N48" s="83"/>
      <c r="O48" s="83"/>
    </row>
    <row r="49" spans="2:15">
      <c r="B49" s="92"/>
      <c r="C49" s="92" t="s">
        <v>266</v>
      </c>
      <c r="D49" s="111" t="s">
        <v>315</v>
      </c>
      <c r="E49" s="104">
        <f t="shared" si="2"/>
        <v>1071.4399999999998</v>
      </c>
      <c r="F49" s="106">
        <f t="shared" si="4"/>
        <v>0</v>
      </c>
      <c r="G49" s="106"/>
      <c r="H49" s="106"/>
      <c r="I49" s="106"/>
      <c r="J49" s="106"/>
      <c r="K49" s="104">
        <f t="shared" si="6"/>
        <v>1071.4399999999998</v>
      </c>
      <c r="L49" s="113">
        <v>525.83000000000004</v>
      </c>
      <c r="M49" s="113">
        <v>536.77</v>
      </c>
      <c r="N49" s="113"/>
      <c r="O49" s="113">
        <v>8.84</v>
      </c>
    </row>
    <row r="50" spans="2:15">
      <c r="B50" s="92" t="s">
        <v>316</v>
      </c>
      <c r="C50" s="92"/>
      <c r="D50" s="93" t="s">
        <v>317</v>
      </c>
      <c r="E50" s="104">
        <f t="shared" si="2"/>
        <v>689.70000000000016</v>
      </c>
      <c r="F50" s="104">
        <f t="shared" si="4"/>
        <v>689.70000000000016</v>
      </c>
      <c r="G50" s="83">
        <f>G51+G52+G53+G54+G55+G56+G57+G58+G59+G60+G61</f>
        <v>689.70000000000016</v>
      </c>
      <c r="H50" s="83">
        <f t="shared" ref="H50:J50" si="7">H51+H52+H53+H54+H55+H56+H57+H58+H59+H60+H61</f>
        <v>0</v>
      </c>
      <c r="I50" s="83">
        <f t="shared" si="7"/>
        <v>0</v>
      </c>
      <c r="J50" s="83">
        <f t="shared" si="7"/>
        <v>0</v>
      </c>
      <c r="K50" s="104"/>
      <c r="L50" s="83"/>
      <c r="M50" s="83"/>
      <c r="N50" s="83"/>
      <c r="O50" s="83"/>
    </row>
    <row r="51" spans="2:15">
      <c r="B51" s="92"/>
      <c r="C51" s="92" t="s">
        <v>242</v>
      </c>
      <c r="D51" s="93" t="s">
        <v>318</v>
      </c>
      <c r="E51" s="104">
        <f t="shared" si="2"/>
        <v>216.27</v>
      </c>
      <c r="F51" s="104">
        <f t="shared" si="4"/>
        <v>216.27</v>
      </c>
      <c r="G51" s="83">
        <v>216.27</v>
      </c>
      <c r="H51" s="83"/>
      <c r="I51" s="83"/>
      <c r="J51" s="83"/>
      <c r="K51" s="104"/>
      <c r="L51" s="83"/>
      <c r="M51" s="83"/>
      <c r="N51" s="83"/>
      <c r="O51" s="83"/>
    </row>
    <row r="52" spans="2:15">
      <c r="B52" s="92"/>
      <c r="C52" s="92" t="s">
        <v>244</v>
      </c>
      <c r="D52" s="93" t="s">
        <v>319</v>
      </c>
      <c r="E52" s="104">
        <f t="shared" si="2"/>
        <v>421.72</v>
      </c>
      <c r="F52" s="104">
        <f t="shared" si="4"/>
        <v>421.72</v>
      </c>
      <c r="G52" s="83">
        <v>421.72</v>
      </c>
      <c r="H52" s="83"/>
      <c r="I52" s="83"/>
      <c r="J52" s="83"/>
      <c r="K52" s="104"/>
      <c r="L52" s="83"/>
      <c r="M52" s="83"/>
      <c r="N52" s="83"/>
      <c r="O52" s="83"/>
    </row>
    <row r="53" spans="2:15">
      <c r="B53" s="92"/>
      <c r="C53" s="92" t="s">
        <v>246</v>
      </c>
      <c r="D53" s="93" t="s">
        <v>320</v>
      </c>
      <c r="E53" s="104">
        <f t="shared" si="2"/>
        <v>2.2000000000000002</v>
      </c>
      <c r="F53" s="104">
        <f t="shared" si="4"/>
        <v>2.2000000000000002</v>
      </c>
      <c r="G53" s="83">
        <v>2.2000000000000002</v>
      </c>
      <c r="H53" s="83"/>
      <c r="I53" s="83"/>
      <c r="J53" s="83"/>
      <c r="K53" s="104"/>
      <c r="L53" s="83"/>
      <c r="M53" s="83"/>
      <c r="N53" s="83"/>
      <c r="O53" s="83"/>
    </row>
    <row r="54" spans="2:15">
      <c r="B54" s="92"/>
      <c r="C54" s="92" t="s">
        <v>321</v>
      </c>
      <c r="D54" s="93" t="s">
        <v>322</v>
      </c>
      <c r="E54" s="104">
        <f t="shared" si="2"/>
        <v>0</v>
      </c>
      <c r="F54" s="104">
        <f t="shared" si="4"/>
        <v>0</v>
      </c>
      <c r="G54" s="83"/>
      <c r="H54" s="83"/>
      <c r="I54" s="83"/>
      <c r="J54" s="83"/>
      <c r="K54" s="104"/>
      <c r="L54" s="83"/>
      <c r="M54" s="83"/>
      <c r="N54" s="83"/>
      <c r="O54" s="83"/>
    </row>
    <row r="55" spans="2:15">
      <c r="B55" s="92"/>
      <c r="C55" s="92" t="s">
        <v>323</v>
      </c>
      <c r="D55" s="93" t="s">
        <v>324</v>
      </c>
      <c r="E55" s="104">
        <f t="shared" si="2"/>
        <v>43.94</v>
      </c>
      <c r="F55" s="104">
        <f t="shared" si="4"/>
        <v>43.94</v>
      </c>
      <c r="G55" s="83">
        <v>43.94</v>
      </c>
      <c r="H55" s="83"/>
      <c r="I55" s="83"/>
      <c r="J55" s="83"/>
      <c r="K55" s="104"/>
      <c r="L55" s="83"/>
      <c r="M55" s="83"/>
      <c r="N55" s="83"/>
      <c r="O55" s="83"/>
    </row>
    <row r="56" spans="2:15">
      <c r="B56" s="92"/>
      <c r="C56" s="92" t="s">
        <v>248</v>
      </c>
      <c r="D56" s="93" t="s">
        <v>325</v>
      </c>
      <c r="E56" s="104">
        <f t="shared" si="2"/>
        <v>0</v>
      </c>
      <c r="F56" s="104">
        <f t="shared" si="4"/>
        <v>0</v>
      </c>
      <c r="G56" s="83"/>
      <c r="H56" s="83"/>
      <c r="I56" s="83"/>
      <c r="J56" s="83"/>
      <c r="K56" s="104"/>
      <c r="L56" s="83"/>
      <c r="M56" s="83"/>
      <c r="N56" s="83"/>
      <c r="O56" s="83"/>
    </row>
    <row r="57" spans="2:15">
      <c r="B57" s="92"/>
      <c r="C57" s="92" t="s">
        <v>250</v>
      </c>
      <c r="D57" s="93" t="s">
        <v>326</v>
      </c>
      <c r="E57" s="104">
        <f t="shared" si="2"/>
        <v>0</v>
      </c>
      <c r="F57" s="104">
        <f t="shared" si="4"/>
        <v>0</v>
      </c>
      <c r="G57" s="83"/>
      <c r="H57" s="83"/>
      <c r="I57" s="83"/>
      <c r="J57" s="83"/>
      <c r="K57" s="104"/>
      <c r="L57" s="83"/>
      <c r="M57" s="83"/>
      <c r="N57" s="83"/>
      <c r="O57" s="83"/>
    </row>
    <row r="58" spans="2:15">
      <c r="B58" s="92"/>
      <c r="C58" s="92" t="s">
        <v>252</v>
      </c>
      <c r="D58" s="93" t="s">
        <v>327</v>
      </c>
      <c r="E58" s="104">
        <f t="shared" si="2"/>
        <v>0</v>
      </c>
      <c r="F58" s="104">
        <f t="shared" si="4"/>
        <v>0</v>
      </c>
      <c r="G58" s="83"/>
      <c r="H58" s="83"/>
      <c r="I58" s="83"/>
      <c r="J58" s="83"/>
      <c r="K58" s="104"/>
      <c r="L58" s="83"/>
      <c r="M58" s="83"/>
      <c r="N58" s="83"/>
      <c r="O58" s="83"/>
    </row>
    <row r="59" spans="2:15">
      <c r="B59" s="92"/>
      <c r="C59" s="92" t="s">
        <v>254</v>
      </c>
      <c r="D59" s="93" t="s">
        <v>328</v>
      </c>
      <c r="E59" s="104">
        <f t="shared" si="2"/>
        <v>0</v>
      </c>
      <c r="F59" s="104">
        <f t="shared" si="4"/>
        <v>0</v>
      </c>
      <c r="G59" s="83"/>
      <c r="H59" s="83"/>
      <c r="I59" s="83"/>
      <c r="J59" s="83"/>
      <c r="K59" s="104"/>
      <c r="L59" s="83"/>
      <c r="M59" s="83"/>
      <c r="N59" s="83"/>
      <c r="O59" s="83"/>
    </row>
    <row r="60" spans="2:15">
      <c r="B60" s="92"/>
      <c r="C60" s="92" t="s">
        <v>256</v>
      </c>
      <c r="D60" s="93" t="s">
        <v>329</v>
      </c>
      <c r="E60" s="104">
        <f t="shared" si="2"/>
        <v>0</v>
      </c>
      <c r="F60" s="104">
        <f t="shared" si="4"/>
        <v>0</v>
      </c>
      <c r="G60" s="83"/>
      <c r="H60" s="83"/>
      <c r="I60" s="83"/>
      <c r="J60" s="83"/>
      <c r="K60" s="104"/>
      <c r="L60" s="83"/>
      <c r="M60" s="83"/>
      <c r="N60" s="83"/>
      <c r="O60" s="83"/>
    </row>
    <row r="61" spans="2:15">
      <c r="B61" s="92"/>
      <c r="C61" s="92" t="s">
        <v>266</v>
      </c>
      <c r="D61" s="93" t="s">
        <v>330</v>
      </c>
      <c r="E61" s="104">
        <f t="shared" si="2"/>
        <v>5.57</v>
      </c>
      <c r="F61" s="104">
        <f t="shared" si="4"/>
        <v>5.57</v>
      </c>
      <c r="G61" s="83">
        <v>5.57</v>
      </c>
      <c r="H61" s="83"/>
      <c r="I61" s="83"/>
      <c r="J61" s="83"/>
      <c r="K61" s="104"/>
      <c r="L61" s="83"/>
      <c r="M61" s="83"/>
      <c r="N61" s="83"/>
      <c r="O61" s="83"/>
    </row>
    <row r="62" spans="2:15">
      <c r="B62" s="92" t="s">
        <v>331</v>
      </c>
      <c r="C62" s="92"/>
      <c r="D62" s="57" t="s">
        <v>332</v>
      </c>
      <c r="E62" s="104">
        <f t="shared" si="2"/>
        <v>0</v>
      </c>
      <c r="F62" s="106">
        <f t="shared" si="4"/>
        <v>0</v>
      </c>
      <c r="G62" s="106"/>
      <c r="H62" s="106"/>
      <c r="I62" s="106"/>
      <c r="J62" s="106"/>
      <c r="K62" s="104"/>
      <c r="L62" s="83"/>
      <c r="M62" s="83"/>
      <c r="N62" s="83"/>
      <c r="O62" s="83"/>
    </row>
    <row r="63" spans="2:15">
      <c r="B63" s="92"/>
      <c r="C63" s="92" t="s">
        <v>242</v>
      </c>
      <c r="D63" s="94" t="s">
        <v>333</v>
      </c>
      <c r="E63" s="104">
        <f t="shared" si="2"/>
        <v>0</v>
      </c>
      <c r="F63" s="106">
        <f t="shared" si="4"/>
        <v>0</v>
      </c>
      <c r="G63" s="106"/>
      <c r="H63" s="106"/>
      <c r="I63" s="106"/>
      <c r="J63" s="106"/>
      <c r="K63" s="104"/>
      <c r="L63" s="83"/>
      <c r="M63" s="83"/>
      <c r="N63" s="83"/>
      <c r="O63" s="83"/>
    </row>
    <row r="64" spans="2:15">
      <c r="B64" s="92"/>
      <c r="C64" s="92" t="s">
        <v>244</v>
      </c>
      <c r="D64" s="112" t="s">
        <v>334</v>
      </c>
      <c r="E64" s="104">
        <f t="shared" si="2"/>
        <v>0</v>
      </c>
      <c r="F64" s="106">
        <f t="shared" si="4"/>
        <v>0</v>
      </c>
      <c r="G64" s="106"/>
      <c r="H64" s="106"/>
      <c r="I64" s="106"/>
      <c r="J64" s="106"/>
      <c r="K64" s="104"/>
      <c r="L64" s="113"/>
      <c r="M64" s="113"/>
      <c r="N64" s="113"/>
      <c r="O64" s="113"/>
    </row>
    <row r="65" spans="2:15">
      <c r="B65" s="92"/>
      <c r="C65" s="92" t="s">
        <v>246</v>
      </c>
      <c r="D65" s="94" t="s">
        <v>335</v>
      </c>
      <c r="E65" s="104">
        <f t="shared" si="2"/>
        <v>0</v>
      </c>
      <c r="F65" s="106">
        <f t="shared" si="4"/>
        <v>0</v>
      </c>
      <c r="G65" s="106"/>
      <c r="H65" s="106"/>
      <c r="I65" s="106"/>
      <c r="J65" s="106"/>
      <c r="K65" s="104"/>
      <c r="L65" s="83"/>
      <c r="M65" s="83"/>
      <c r="N65" s="83"/>
      <c r="O65" s="83"/>
    </row>
    <row r="66" spans="2:15">
      <c r="B66" s="92"/>
      <c r="C66" s="92" t="s">
        <v>323</v>
      </c>
      <c r="D66" s="94" t="s">
        <v>336</v>
      </c>
      <c r="E66" s="104">
        <f t="shared" si="2"/>
        <v>0</v>
      </c>
      <c r="F66" s="106">
        <f t="shared" si="4"/>
        <v>0</v>
      </c>
      <c r="G66" s="106"/>
      <c r="H66" s="106"/>
      <c r="I66" s="106"/>
      <c r="J66" s="106"/>
      <c r="K66" s="104"/>
      <c r="L66" s="83"/>
      <c r="M66" s="83"/>
      <c r="N66" s="83"/>
      <c r="O66" s="83"/>
    </row>
    <row r="67" spans="2:15">
      <c r="B67" s="92"/>
      <c r="C67" s="92" t="s">
        <v>278</v>
      </c>
      <c r="D67" s="94" t="s">
        <v>337</v>
      </c>
      <c r="E67" s="104">
        <f t="shared" si="2"/>
        <v>0</v>
      </c>
      <c r="F67" s="106">
        <f t="shared" si="4"/>
        <v>0</v>
      </c>
      <c r="G67" s="106"/>
      <c r="H67" s="106"/>
      <c r="I67" s="106"/>
      <c r="J67" s="106"/>
      <c r="K67" s="104"/>
      <c r="L67" s="83"/>
      <c r="M67" s="83"/>
      <c r="N67" s="83"/>
      <c r="O67" s="83"/>
    </row>
    <row r="68" spans="2:15">
      <c r="B68" s="92"/>
      <c r="C68" s="92" t="s">
        <v>280</v>
      </c>
      <c r="D68" s="94" t="s">
        <v>338</v>
      </c>
      <c r="E68" s="104">
        <f t="shared" si="2"/>
        <v>0</v>
      </c>
      <c r="F68" s="106">
        <f t="shared" si="4"/>
        <v>0</v>
      </c>
      <c r="G68" s="106"/>
      <c r="H68" s="106"/>
      <c r="I68" s="106"/>
      <c r="J68" s="106"/>
      <c r="K68" s="104"/>
      <c r="L68" s="83"/>
      <c r="M68" s="83"/>
      <c r="N68" s="83"/>
      <c r="O68" s="83"/>
    </row>
    <row r="69" spans="2:15">
      <c r="B69" s="92"/>
      <c r="C69" s="92" t="s">
        <v>282</v>
      </c>
      <c r="D69" s="94" t="s">
        <v>339</v>
      </c>
      <c r="E69" s="104">
        <f t="shared" si="2"/>
        <v>0</v>
      </c>
      <c r="F69" s="106">
        <f t="shared" si="4"/>
        <v>0</v>
      </c>
      <c r="G69" s="106"/>
      <c r="H69" s="106"/>
      <c r="I69" s="106"/>
      <c r="J69" s="106"/>
      <c r="K69" s="104"/>
      <c r="L69" s="83"/>
      <c r="M69" s="83"/>
      <c r="N69" s="83"/>
      <c r="O69" s="83"/>
    </row>
    <row r="70" spans="2:15">
      <c r="B70" s="92"/>
      <c r="C70" s="92" t="s">
        <v>284</v>
      </c>
      <c r="D70" s="94" t="s">
        <v>340</v>
      </c>
      <c r="E70" s="104">
        <f t="shared" si="2"/>
        <v>0</v>
      </c>
      <c r="F70" s="106">
        <f t="shared" si="4"/>
        <v>0</v>
      </c>
      <c r="G70" s="106"/>
      <c r="H70" s="106"/>
      <c r="I70" s="106"/>
      <c r="J70" s="106"/>
      <c r="K70" s="104"/>
      <c r="L70" s="83"/>
      <c r="M70" s="83"/>
      <c r="N70" s="83"/>
      <c r="O70" s="83"/>
    </row>
    <row r="71" spans="2:15">
      <c r="B71" s="92"/>
      <c r="C71" s="92" t="s">
        <v>341</v>
      </c>
      <c r="D71" s="94" t="s">
        <v>342</v>
      </c>
      <c r="E71" s="104">
        <f t="shared" si="2"/>
        <v>0</v>
      </c>
      <c r="F71" s="106">
        <f t="shared" si="4"/>
        <v>0</v>
      </c>
      <c r="G71" s="106"/>
      <c r="H71" s="106"/>
      <c r="I71" s="106"/>
      <c r="J71" s="106"/>
      <c r="K71" s="104"/>
      <c r="L71" s="83"/>
      <c r="M71" s="83"/>
      <c r="N71" s="83"/>
      <c r="O71" s="83"/>
    </row>
    <row r="72" spans="2:15">
      <c r="B72" s="92"/>
      <c r="C72" s="92" t="s">
        <v>343</v>
      </c>
      <c r="D72" s="94" t="s">
        <v>344</v>
      </c>
      <c r="E72" s="104">
        <f t="shared" ref="E72:E78" si="8">F72+K72</f>
        <v>0</v>
      </c>
      <c r="F72" s="106">
        <f t="shared" ref="F72:F78" si="9">G72+H72+I72+J72</f>
        <v>0</v>
      </c>
      <c r="G72" s="106"/>
      <c r="H72" s="106"/>
      <c r="I72" s="106"/>
      <c r="J72" s="106"/>
      <c r="K72" s="104"/>
      <c r="L72" s="83"/>
      <c r="M72" s="83"/>
      <c r="N72" s="83"/>
      <c r="O72" s="83"/>
    </row>
    <row r="73" spans="2:15">
      <c r="B73" s="92"/>
      <c r="C73" s="92" t="s">
        <v>345</v>
      </c>
      <c r="D73" s="94" t="s">
        <v>346</v>
      </c>
      <c r="E73" s="104">
        <f t="shared" si="8"/>
        <v>0</v>
      </c>
      <c r="F73" s="106">
        <f t="shared" si="9"/>
        <v>0</v>
      </c>
      <c r="G73" s="106"/>
      <c r="H73" s="106"/>
      <c r="I73" s="106"/>
      <c r="J73" s="106"/>
      <c r="K73" s="104"/>
      <c r="L73" s="83"/>
      <c r="M73" s="83"/>
      <c r="N73" s="83"/>
      <c r="O73" s="83"/>
    </row>
    <row r="74" spans="2:15">
      <c r="B74" s="92"/>
      <c r="C74" s="92" t="s">
        <v>347</v>
      </c>
      <c r="D74" s="94" t="s">
        <v>348</v>
      </c>
      <c r="E74" s="104">
        <f t="shared" si="8"/>
        <v>0</v>
      </c>
      <c r="F74" s="106">
        <f t="shared" si="9"/>
        <v>0</v>
      </c>
      <c r="G74" s="106"/>
      <c r="H74" s="106"/>
      <c r="I74" s="106"/>
      <c r="J74" s="106"/>
      <c r="K74" s="104"/>
      <c r="L74" s="83"/>
      <c r="M74" s="83"/>
      <c r="N74" s="83"/>
      <c r="O74" s="83"/>
    </row>
    <row r="75" spans="2:15">
      <c r="B75" s="92"/>
      <c r="C75" s="92" t="s">
        <v>349</v>
      </c>
      <c r="D75" s="94" t="s">
        <v>350</v>
      </c>
      <c r="E75" s="104">
        <f t="shared" si="8"/>
        <v>0</v>
      </c>
      <c r="F75" s="106">
        <f t="shared" si="9"/>
        <v>0</v>
      </c>
      <c r="G75" s="106"/>
      <c r="H75" s="106"/>
      <c r="I75" s="106"/>
      <c r="J75" s="106"/>
      <c r="K75" s="104"/>
      <c r="L75" s="83"/>
      <c r="M75" s="83"/>
      <c r="N75" s="83"/>
      <c r="O75" s="83"/>
    </row>
    <row r="76" spans="2:15">
      <c r="B76" s="92"/>
      <c r="C76" s="92" t="s">
        <v>351</v>
      </c>
      <c r="D76" s="94" t="s">
        <v>352</v>
      </c>
      <c r="E76" s="104">
        <f t="shared" si="8"/>
        <v>0</v>
      </c>
      <c r="F76" s="106">
        <f t="shared" si="9"/>
        <v>0</v>
      </c>
      <c r="G76" s="106"/>
      <c r="H76" s="106"/>
      <c r="I76" s="106"/>
      <c r="J76" s="106"/>
      <c r="K76" s="104"/>
      <c r="L76" s="83"/>
      <c r="M76" s="83"/>
      <c r="N76" s="83"/>
      <c r="O76" s="83"/>
    </row>
    <row r="77" spans="2:15">
      <c r="B77" s="92"/>
      <c r="C77" s="92" t="s">
        <v>353</v>
      </c>
      <c r="D77" s="94" t="s">
        <v>354</v>
      </c>
      <c r="E77" s="104">
        <f t="shared" si="8"/>
        <v>0</v>
      </c>
      <c r="F77" s="106">
        <f t="shared" si="9"/>
        <v>0</v>
      </c>
      <c r="G77" s="106"/>
      <c r="H77" s="106"/>
      <c r="I77" s="106"/>
      <c r="J77" s="106"/>
      <c r="K77" s="104"/>
      <c r="L77" s="83"/>
      <c r="M77" s="83"/>
      <c r="N77" s="83"/>
      <c r="O77" s="83"/>
    </row>
    <row r="78" spans="2:15">
      <c r="B78" s="92"/>
      <c r="C78" s="92" t="s">
        <v>266</v>
      </c>
      <c r="D78" s="94" t="s">
        <v>355</v>
      </c>
      <c r="E78" s="104">
        <f t="shared" si="8"/>
        <v>0</v>
      </c>
      <c r="F78" s="106">
        <f t="shared" si="9"/>
        <v>0</v>
      </c>
      <c r="G78" s="106"/>
      <c r="H78" s="106"/>
      <c r="I78" s="106"/>
      <c r="J78" s="106"/>
      <c r="K78" s="104"/>
      <c r="L78" s="83"/>
      <c r="M78" s="83"/>
      <c r="N78" s="83"/>
      <c r="O78" s="83"/>
    </row>
  </sheetData>
  <mergeCells count="5">
    <mergeCell ref="B2:L2"/>
    <mergeCell ref="B4:D4"/>
    <mergeCell ref="B5:C5"/>
    <mergeCell ref="D5:D6"/>
    <mergeCell ref="E5:L5"/>
  </mergeCells>
  <phoneticPr fontId="4" type="noConversion"/>
  <pageMargins left="0.43307086614173229" right="0.15748031496062992" top="0.31496062992125984" bottom="0.35433070866141736" header="0.19685039370078741" footer="0.19685039370078741"/>
  <pageSetup paperSize="9" orientation="landscape" horizontalDpi="180" verticalDpi="180" r:id="rId1"/>
</worksheet>
</file>

<file path=xl/worksheets/sheet13.xml><?xml version="1.0" encoding="utf-8"?>
<worksheet xmlns="http://schemas.openxmlformats.org/spreadsheetml/2006/main" xmlns:r="http://schemas.openxmlformats.org/officeDocument/2006/relationships">
  <dimension ref="B2:N22"/>
  <sheetViews>
    <sheetView topLeftCell="A4" workbookViewId="0">
      <selection activeCell="D16" sqref="D16"/>
    </sheetView>
  </sheetViews>
  <sheetFormatPr defaultRowHeight="13.5"/>
  <cols>
    <col min="1" max="1" width="4.5" customWidth="1"/>
    <col min="6" max="6" width="23.75" customWidth="1"/>
  </cols>
  <sheetData>
    <row r="2" spans="2:14" ht="27">
      <c r="B2" s="189" t="s">
        <v>358</v>
      </c>
      <c r="C2" s="189"/>
      <c r="D2" s="189"/>
      <c r="E2" s="189"/>
      <c r="F2" s="189"/>
      <c r="G2" s="189"/>
      <c r="H2" s="189"/>
      <c r="I2" s="189"/>
      <c r="J2" s="189"/>
      <c r="K2" s="189"/>
      <c r="L2" s="189"/>
      <c r="M2" s="189"/>
      <c r="N2" s="189"/>
    </row>
    <row r="3" spans="2:14">
      <c r="B3" s="49"/>
      <c r="C3" s="50"/>
      <c r="D3" s="50"/>
      <c r="E3" s="50"/>
      <c r="F3" s="50"/>
      <c r="G3" s="50"/>
      <c r="H3" s="50"/>
      <c r="I3" s="50"/>
      <c r="J3" s="1"/>
      <c r="K3" s="1"/>
      <c r="L3" s="1"/>
      <c r="M3" s="49"/>
      <c r="N3" s="34" t="s">
        <v>140</v>
      </c>
    </row>
    <row r="4" spans="2:14">
      <c r="B4" s="205" t="s">
        <v>33</v>
      </c>
      <c r="C4" s="205"/>
      <c r="D4" s="205"/>
      <c r="E4" s="4"/>
      <c r="F4" s="4"/>
      <c r="G4" s="4"/>
      <c r="H4" s="4"/>
      <c r="I4" s="4"/>
      <c r="L4" s="1"/>
      <c r="M4" s="184" t="s">
        <v>0</v>
      </c>
      <c r="N4" s="184"/>
    </row>
    <row r="5" spans="2:14">
      <c r="B5" s="194" t="s">
        <v>5</v>
      </c>
      <c r="C5" s="194" t="s">
        <v>34</v>
      </c>
      <c r="D5" s="194"/>
      <c r="E5" s="194"/>
      <c r="F5" s="200" t="s">
        <v>20</v>
      </c>
      <c r="G5" s="200" t="s">
        <v>118</v>
      </c>
      <c r="H5" s="200"/>
      <c r="I5" s="200"/>
      <c r="J5" s="200"/>
      <c r="K5" s="200"/>
      <c r="L5" s="200"/>
      <c r="M5" s="200"/>
      <c r="N5" s="200"/>
    </row>
    <row r="6" spans="2:14" ht="36">
      <c r="B6" s="194"/>
      <c r="C6" s="43" t="s">
        <v>21</v>
      </c>
      <c r="D6" s="43" t="s">
        <v>22</v>
      </c>
      <c r="E6" s="44" t="s">
        <v>23</v>
      </c>
      <c r="F6" s="200"/>
      <c r="G6" s="44" t="s">
        <v>8</v>
      </c>
      <c r="H6" s="6" t="s">
        <v>141</v>
      </c>
      <c r="I6" s="6" t="s">
        <v>142</v>
      </c>
      <c r="J6" s="6" t="s">
        <v>143</v>
      </c>
      <c r="K6" s="6" t="s">
        <v>144</v>
      </c>
      <c r="L6" s="6" t="s">
        <v>145</v>
      </c>
      <c r="M6" s="6" t="s">
        <v>146</v>
      </c>
      <c r="N6" s="6" t="s">
        <v>147</v>
      </c>
    </row>
    <row r="7" spans="2:14">
      <c r="B7" s="83"/>
      <c r="C7" s="83"/>
      <c r="D7" s="83"/>
      <c r="E7" s="83"/>
      <c r="F7" s="83"/>
      <c r="G7" s="83">
        <f>G8+G9</f>
        <v>1062</v>
      </c>
      <c r="H7" s="83">
        <f t="shared" ref="H7:N7" si="0">H8+H9</f>
        <v>0</v>
      </c>
      <c r="I7" s="83">
        <f t="shared" si="0"/>
        <v>768.5</v>
      </c>
      <c r="J7" s="83">
        <f t="shared" si="0"/>
        <v>0</v>
      </c>
      <c r="K7" s="83">
        <f t="shared" si="0"/>
        <v>0</v>
      </c>
      <c r="L7" s="83">
        <f t="shared" si="0"/>
        <v>143.5</v>
      </c>
      <c r="M7" s="83">
        <f t="shared" si="0"/>
        <v>0</v>
      </c>
      <c r="N7" s="83">
        <f t="shared" si="0"/>
        <v>150</v>
      </c>
    </row>
    <row r="8" spans="2:14">
      <c r="B8" s="83"/>
      <c r="C8" s="83">
        <v>204</v>
      </c>
      <c r="D8" s="83">
        <v>2</v>
      </c>
      <c r="E8" s="83">
        <v>99</v>
      </c>
      <c r="F8" s="108" t="s">
        <v>443</v>
      </c>
      <c r="G8" s="83">
        <f>SUM(H8:N8)</f>
        <v>982</v>
      </c>
      <c r="H8" s="83"/>
      <c r="I8" s="83">
        <f>342+50+320.5</f>
        <v>712.5</v>
      </c>
      <c r="J8" s="83"/>
      <c r="K8" s="83"/>
      <c r="L8" s="83">
        <f>82+37.5</f>
        <v>119.5</v>
      </c>
      <c r="M8" s="83"/>
      <c r="N8" s="83">
        <v>150</v>
      </c>
    </row>
    <row r="9" spans="2:14">
      <c r="B9" s="83"/>
      <c r="C9" s="83">
        <v>204</v>
      </c>
      <c r="D9" s="83">
        <v>2</v>
      </c>
      <c r="E9" s="83">
        <v>99</v>
      </c>
      <c r="F9" s="108" t="s">
        <v>443</v>
      </c>
      <c r="G9" s="83">
        <f>SUM(H9:N9)</f>
        <v>80</v>
      </c>
      <c r="H9" s="83"/>
      <c r="I9" s="83">
        <v>56</v>
      </c>
      <c r="J9" s="83"/>
      <c r="K9" s="83"/>
      <c r="L9" s="83">
        <v>24</v>
      </c>
      <c r="M9" s="83"/>
      <c r="N9" s="83"/>
    </row>
    <row r="10" spans="2:14">
      <c r="B10" s="83"/>
      <c r="C10" s="83"/>
      <c r="D10" s="83"/>
      <c r="E10" s="83"/>
      <c r="F10" s="107"/>
      <c r="G10" s="83"/>
      <c r="H10" s="83"/>
      <c r="I10" s="83"/>
      <c r="J10" s="83"/>
      <c r="K10" s="83"/>
      <c r="L10" s="83"/>
      <c r="M10" s="83"/>
      <c r="N10" s="83"/>
    </row>
    <row r="11" spans="2:14">
      <c r="B11" s="83"/>
      <c r="C11" s="83"/>
      <c r="D11" s="83"/>
      <c r="E11" s="83"/>
      <c r="F11" s="107"/>
      <c r="G11" s="83"/>
      <c r="H11" s="83"/>
      <c r="I11" s="83"/>
      <c r="J11" s="83"/>
      <c r="K11" s="83"/>
      <c r="L11" s="83"/>
      <c r="M11" s="83"/>
      <c r="N11" s="83"/>
    </row>
    <row r="12" spans="2:14">
      <c r="B12" s="83"/>
      <c r="C12" s="83"/>
      <c r="D12" s="83"/>
      <c r="E12" s="83"/>
      <c r="F12" s="107"/>
      <c r="G12" s="83"/>
      <c r="H12" s="83"/>
      <c r="I12" s="83"/>
      <c r="J12" s="83"/>
      <c r="K12" s="83"/>
      <c r="L12" s="83"/>
      <c r="M12" s="83"/>
      <c r="N12" s="83"/>
    </row>
    <row r="13" spans="2:14">
      <c r="B13" s="83"/>
      <c r="C13" s="83"/>
      <c r="D13" s="83"/>
      <c r="E13" s="83"/>
      <c r="F13" s="83"/>
      <c r="G13" s="83"/>
      <c r="H13" s="83"/>
      <c r="I13" s="83"/>
      <c r="J13" s="83"/>
      <c r="K13" s="83"/>
      <c r="L13" s="83"/>
      <c r="M13" s="83"/>
      <c r="N13" s="83"/>
    </row>
    <row r="14" spans="2:14">
      <c r="B14" s="83"/>
      <c r="C14" s="83"/>
      <c r="D14" s="83"/>
      <c r="E14" s="83"/>
      <c r="F14" s="83"/>
      <c r="G14" s="83"/>
      <c r="H14" s="83"/>
      <c r="I14" s="83"/>
      <c r="J14" s="83"/>
      <c r="K14" s="83"/>
      <c r="L14" s="83"/>
      <c r="M14" s="83"/>
      <c r="N14" s="83"/>
    </row>
    <row r="15" spans="2:14">
      <c r="B15" s="83"/>
      <c r="C15" s="83"/>
      <c r="D15" s="83"/>
      <c r="E15" s="83"/>
      <c r="F15" s="83"/>
      <c r="G15" s="83"/>
      <c r="H15" s="83"/>
      <c r="I15" s="83"/>
      <c r="J15" s="83"/>
      <c r="K15" s="83"/>
      <c r="L15" s="83"/>
      <c r="M15" s="83"/>
      <c r="N15" s="83"/>
    </row>
    <row r="16" spans="2:14">
      <c r="B16" s="83"/>
      <c r="C16" s="83"/>
      <c r="D16" s="83"/>
      <c r="E16" s="83"/>
      <c r="F16" s="83"/>
      <c r="G16" s="83"/>
      <c r="H16" s="83"/>
      <c r="I16" s="83"/>
      <c r="J16" s="83"/>
      <c r="K16" s="83"/>
      <c r="L16" s="83"/>
      <c r="M16" s="83"/>
      <c r="N16" s="83"/>
    </row>
    <row r="17" spans="2:14">
      <c r="B17" s="83"/>
      <c r="C17" s="83"/>
      <c r="D17" s="83"/>
      <c r="E17" s="83"/>
      <c r="F17" s="83"/>
      <c r="G17" s="83"/>
      <c r="H17" s="83"/>
      <c r="I17" s="83"/>
      <c r="J17" s="83"/>
      <c r="K17" s="83"/>
      <c r="L17" s="83"/>
      <c r="M17" s="83"/>
      <c r="N17" s="83"/>
    </row>
    <row r="18" spans="2:14">
      <c r="B18" s="83"/>
      <c r="C18" s="83"/>
      <c r="D18" s="83"/>
      <c r="E18" s="83"/>
      <c r="F18" s="83"/>
      <c r="G18" s="83"/>
      <c r="H18" s="83"/>
      <c r="I18" s="83"/>
      <c r="J18" s="83"/>
      <c r="K18" s="83"/>
      <c r="L18" s="83"/>
      <c r="M18" s="83"/>
      <c r="N18" s="83"/>
    </row>
    <row r="19" spans="2:14">
      <c r="B19" s="83"/>
      <c r="C19" s="83"/>
      <c r="D19" s="83"/>
      <c r="E19" s="83"/>
      <c r="F19" s="83"/>
      <c r="G19" s="83"/>
      <c r="H19" s="83"/>
      <c r="I19" s="83"/>
      <c r="J19" s="83"/>
      <c r="K19" s="83"/>
      <c r="L19" s="83"/>
      <c r="M19" s="83"/>
      <c r="N19" s="83"/>
    </row>
    <row r="20" spans="2:14">
      <c r="B20" s="83"/>
      <c r="C20" s="83"/>
      <c r="D20" s="83"/>
      <c r="E20" s="83"/>
      <c r="F20" s="83"/>
      <c r="G20" s="83"/>
      <c r="H20" s="83"/>
      <c r="I20" s="83"/>
      <c r="J20" s="83"/>
      <c r="K20" s="83"/>
      <c r="L20" s="83"/>
      <c r="M20" s="83"/>
      <c r="N20" s="83"/>
    </row>
    <row r="21" spans="2:14">
      <c r="B21" s="83"/>
      <c r="C21" s="83"/>
      <c r="D21" s="83"/>
      <c r="E21" s="83"/>
      <c r="F21" s="83"/>
      <c r="G21" s="83"/>
      <c r="H21" s="83"/>
      <c r="I21" s="83"/>
      <c r="J21" s="83"/>
      <c r="K21" s="83"/>
      <c r="L21" s="83"/>
      <c r="M21" s="83"/>
      <c r="N21" s="83"/>
    </row>
    <row r="22" spans="2:14">
      <c r="B22" s="83"/>
      <c r="C22" s="83"/>
      <c r="D22" s="83"/>
      <c r="E22" s="83"/>
      <c r="F22" s="83"/>
      <c r="G22" s="83"/>
      <c r="H22" s="83"/>
      <c r="I22" s="83"/>
      <c r="J22" s="83"/>
      <c r="K22" s="83"/>
      <c r="L22" s="83"/>
      <c r="M22" s="83"/>
      <c r="N22" s="83"/>
    </row>
  </sheetData>
  <mergeCells count="7">
    <mergeCell ref="B2:N2"/>
    <mergeCell ref="B4:D4"/>
    <mergeCell ref="M4:N4"/>
    <mergeCell ref="B5:B6"/>
    <mergeCell ref="C5:E5"/>
    <mergeCell ref="F5:F6"/>
    <mergeCell ref="G5:N5"/>
  </mergeCells>
  <phoneticPr fontId="4" type="noConversion"/>
  <pageMargins left="0.70866141732283472" right="0.34" top="0.42" bottom="0.74803149606299213" header="0.31496062992125984" footer="0.31496062992125984"/>
  <pageSetup paperSize="9" orientation="landscape" horizontalDpi="180" verticalDpi="180" r:id="rId1"/>
</worksheet>
</file>

<file path=xl/worksheets/sheet14.xml><?xml version="1.0" encoding="utf-8"?>
<worksheet xmlns="http://schemas.openxmlformats.org/spreadsheetml/2006/main" xmlns:r="http://schemas.openxmlformats.org/officeDocument/2006/relationships">
  <dimension ref="B2:N22"/>
  <sheetViews>
    <sheetView workbookViewId="0">
      <selection activeCell="G25" sqref="G25"/>
    </sheetView>
  </sheetViews>
  <sheetFormatPr defaultRowHeight="13.5"/>
  <sheetData>
    <row r="2" spans="2:14" ht="27">
      <c r="B2" s="201" t="s">
        <v>359</v>
      </c>
      <c r="C2" s="201"/>
      <c r="D2" s="201"/>
      <c r="E2" s="201"/>
      <c r="F2" s="201"/>
      <c r="G2" s="201"/>
      <c r="H2" s="201"/>
      <c r="I2" s="201"/>
      <c r="J2" s="201"/>
      <c r="K2" s="201"/>
      <c r="L2" s="201"/>
      <c r="M2" s="201"/>
      <c r="N2" s="201"/>
    </row>
    <row r="3" spans="2:14">
      <c r="B3" s="1"/>
      <c r="C3" s="1"/>
      <c r="D3" s="1"/>
      <c r="E3" s="1"/>
      <c r="F3" s="1"/>
      <c r="G3" s="1"/>
      <c r="H3" s="1"/>
      <c r="I3" s="1"/>
      <c r="J3" s="1"/>
      <c r="K3" s="1"/>
      <c r="L3" s="1"/>
      <c r="M3" s="183" t="s">
        <v>148</v>
      </c>
      <c r="N3" s="183"/>
    </row>
    <row r="4" spans="2:14">
      <c r="B4" s="205" t="s">
        <v>33</v>
      </c>
      <c r="C4" s="205"/>
      <c r="D4" s="205"/>
      <c r="E4" s="4"/>
      <c r="F4" s="4"/>
      <c r="G4" s="4"/>
      <c r="H4" s="4"/>
      <c r="I4" s="4"/>
      <c r="J4" s="1"/>
      <c r="K4" s="1"/>
      <c r="L4" s="1"/>
      <c r="M4" s="184" t="s">
        <v>0</v>
      </c>
      <c r="N4" s="184"/>
    </row>
    <row r="5" spans="2:14">
      <c r="B5" s="194" t="s">
        <v>5</v>
      </c>
      <c r="C5" s="194" t="s">
        <v>34</v>
      </c>
      <c r="D5" s="194"/>
      <c r="E5" s="194"/>
      <c r="F5" s="200" t="s">
        <v>20</v>
      </c>
      <c r="G5" s="200" t="s">
        <v>118</v>
      </c>
      <c r="H5" s="200"/>
      <c r="I5" s="200"/>
      <c r="J5" s="200"/>
      <c r="K5" s="200"/>
      <c r="L5" s="200"/>
      <c r="M5" s="200"/>
      <c r="N5" s="200"/>
    </row>
    <row r="6" spans="2:14" ht="36">
      <c r="B6" s="194"/>
      <c r="C6" s="43" t="s">
        <v>21</v>
      </c>
      <c r="D6" s="43" t="s">
        <v>22</v>
      </c>
      <c r="E6" s="44" t="s">
        <v>23</v>
      </c>
      <c r="F6" s="200"/>
      <c r="G6" s="44" t="s">
        <v>8</v>
      </c>
      <c r="H6" s="6" t="s">
        <v>141</v>
      </c>
      <c r="I6" s="6" t="s">
        <v>142</v>
      </c>
      <c r="J6" s="6" t="s">
        <v>143</v>
      </c>
      <c r="K6" s="6" t="s">
        <v>144</v>
      </c>
      <c r="L6" s="6" t="s">
        <v>145</v>
      </c>
      <c r="M6" s="6" t="s">
        <v>146</v>
      </c>
      <c r="N6" s="6" t="s">
        <v>147</v>
      </c>
    </row>
    <row r="7" spans="2:14">
      <c r="B7" s="51"/>
      <c r="C7" s="37"/>
      <c r="D7" s="37"/>
      <c r="E7" s="37"/>
      <c r="F7" s="38" t="s">
        <v>8</v>
      </c>
      <c r="G7" s="39">
        <f>SUM(H7:K7)</f>
        <v>0</v>
      </c>
      <c r="H7" s="39">
        <f>SUM(H8:H21)</f>
        <v>0</v>
      </c>
      <c r="I7" s="39">
        <f>SUM(I8:I21)</f>
        <v>0</v>
      </c>
      <c r="J7" s="39">
        <f>SUM(J8:J21)</f>
        <v>0</v>
      </c>
      <c r="K7" s="39">
        <f>SUM(K8:K21)</f>
        <v>0</v>
      </c>
      <c r="L7" s="52"/>
      <c r="M7" s="52"/>
      <c r="N7" s="40"/>
    </row>
    <row r="8" spans="2:14">
      <c r="B8" s="53" t="s">
        <v>149</v>
      </c>
      <c r="C8" s="54"/>
      <c r="D8" s="54"/>
      <c r="E8" s="54"/>
      <c r="F8" s="55"/>
      <c r="G8" s="56">
        <f>SUM(H8:K8)</f>
        <v>0</v>
      </c>
      <c r="H8" s="56"/>
      <c r="I8" s="56"/>
      <c r="J8" s="56"/>
      <c r="K8" s="56"/>
      <c r="L8" s="57"/>
      <c r="M8" s="57"/>
      <c r="N8" s="57"/>
    </row>
    <row r="9" spans="2:14">
      <c r="B9" s="53"/>
      <c r="C9" s="54"/>
      <c r="D9" s="54"/>
      <c r="E9" s="54"/>
      <c r="F9" s="55"/>
      <c r="G9" s="56">
        <f t="shared" ref="G9:G20" si="0">SUM(H9:K9)</f>
        <v>0</v>
      </c>
      <c r="H9" s="56"/>
      <c r="I9" s="56"/>
      <c r="J9" s="56"/>
      <c r="K9" s="56"/>
      <c r="L9" s="57"/>
      <c r="M9" s="57"/>
      <c r="N9" s="57"/>
    </row>
    <row r="10" spans="2:14">
      <c r="B10" s="53"/>
      <c r="C10" s="54"/>
      <c r="D10" s="54"/>
      <c r="E10" s="54"/>
      <c r="F10" s="55"/>
      <c r="G10" s="56">
        <f t="shared" si="0"/>
        <v>0</v>
      </c>
      <c r="H10" s="56"/>
      <c r="I10" s="56"/>
      <c r="J10" s="56"/>
      <c r="K10" s="56"/>
      <c r="L10" s="57"/>
      <c r="M10" s="57"/>
      <c r="N10" s="57"/>
    </row>
    <row r="11" spans="2:14">
      <c r="B11" s="53"/>
      <c r="C11" s="54"/>
      <c r="D11" s="54"/>
      <c r="E11" s="54"/>
      <c r="F11" s="55"/>
      <c r="G11" s="56">
        <f t="shared" si="0"/>
        <v>0</v>
      </c>
      <c r="H11" s="56"/>
      <c r="I11" s="56"/>
      <c r="J11" s="56"/>
      <c r="K11" s="56"/>
      <c r="L11" s="57"/>
      <c r="M11" s="57"/>
      <c r="N11" s="57"/>
    </row>
    <row r="12" spans="2:14" ht="24">
      <c r="B12" s="53" t="s">
        <v>150</v>
      </c>
      <c r="C12" s="54"/>
      <c r="D12" s="54"/>
      <c r="E12" s="54"/>
      <c r="F12" s="55"/>
      <c r="G12" s="56">
        <f t="shared" si="0"/>
        <v>0</v>
      </c>
      <c r="H12" s="56"/>
      <c r="I12" s="56"/>
      <c r="J12" s="56"/>
      <c r="K12" s="56"/>
      <c r="L12" s="57"/>
      <c r="M12" s="57"/>
      <c r="N12" s="57"/>
    </row>
    <row r="13" spans="2:14">
      <c r="B13" s="53"/>
      <c r="C13" s="54"/>
      <c r="D13" s="54"/>
      <c r="E13" s="54"/>
      <c r="F13" s="55"/>
      <c r="G13" s="56">
        <f t="shared" si="0"/>
        <v>0</v>
      </c>
      <c r="H13" s="56"/>
      <c r="I13" s="56"/>
      <c r="J13" s="56"/>
      <c r="K13" s="56"/>
      <c r="L13" s="57"/>
      <c r="M13" s="57"/>
      <c r="N13" s="57"/>
    </row>
    <row r="14" spans="2:14">
      <c r="B14" s="53"/>
      <c r="C14" s="54"/>
      <c r="D14" s="54"/>
      <c r="E14" s="54"/>
      <c r="F14" s="55"/>
      <c r="G14" s="56">
        <f t="shared" si="0"/>
        <v>0</v>
      </c>
      <c r="H14" s="56"/>
      <c r="I14" s="56"/>
      <c r="J14" s="56"/>
      <c r="K14" s="56"/>
      <c r="L14" s="57"/>
      <c r="M14" s="57"/>
      <c r="N14" s="57"/>
    </row>
    <row r="15" spans="2:14">
      <c r="B15" s="53"/>
      <c r="C15" s="54"/>
      <c r="D15" s="54"/>
      <c r="E15" s="54"/>
      <c r="F15" s="55"/>
      <c r="G15" s="56">
        <f t="shared" si="0"/>
        <v>0</v>
      </c>
      <c r="H15" s="56"/>
      <c r="I15" s="56"/>
      <c r="J15" s="56"/>
      <c r="K15" s="56"/>
      <c r="L15" s="57"/>
      <c r="M15" s="57"/>
      <c r="N15" s="57"/>
    </row>
    <row r="16" spans="2:14" ht="24">
      <c r="B16" s="53" t="s">
        <v>150</v>
      </c>
      <c r="C16" s="54"/>
      <c r="D16" s="54"/>
      <c r="E16" s="54"/>
      <c r="F16" s="55"/>
      <c r="G16" s="56">
        <f t="shared" si="0"/>
        <v>0</v>
      </c>
      <c r="H16" s="56"/>
      <c r="I16" s="56"/>
      <c r="J16" s="56"/>
      <c r="K16" s="56"/>
      <c r="L16" s="57"/>
      <c r="M16" s="57"/>
      <c r="N16" s="57"/>
    </row>
    <row r="17" spans="2:14">
      <c r="B17" s="14" t="s">
        <v>151</v>
      </c>
      <c r="C17" s="54"/>
      <c r="D17" s="54"/>
      <c r="E17" s="54"/>
      <c r="F17" s="55"/>
      <c r="G17" s="56">
        <f t="shared" si="0"/>
        <v>0</v>
      </c>
      <c r="H17" s="56"/>
      <c r="I17" s="56"/>
      <c r="J17" s="56"/>
      <c r="K17" s="56"/>
      <c r="L17" s="57"/>
      <c r="M17" s="57"/>
      <c r="N17" s="57"/>
    </row>
    <row r="18" spans="2:14">
      <c r="B18" s="53"/>
      <c r="C18" s="54"/>
      <c r="D18" s="54"/>
      <c r="E18" s="54"/>
      <c r="F18" s="55"/>
      <c r="G18" s="56">
        <f t="shared" si="0"/>
        <v>0</v>
      </c>
      <c r="H18" s="56"/>
      <c r="I18" s="56"/>
      <c r="J18" s="56"/>
      <c r="K18" s="56"/>
      <c r="L18" s="57"/>
      <c r="M18" s="57"/>
      <c r="N18" s="57"/>
    </row>
    <row r="19" spans="2:14">
      <c r="B19" s="53"/>
      <c r="C19" s="54"/>
      <c r="D19" s="54"/>
      <c r="E19" s="54"/>
      <c r="F19" s="55"/>
      <c r="G19" s="56">
        <f t="shared" si="0"/>
        <v>0</v>
      </c>
      <c r="H19" s="56"/>
      <c r="I19" s="56"/>
      <c r="J19" s="56"/>
      <c r="K19" s="56"/>
      <c r="L19" s="57"/>
      <c r="M19" s="57"/>
      <c r="N19" s="57"/>
    </row>
    <row r="20" spans="2:14">
      <c r="B20" s="53"/>
      <c r="C20" s="54"/>
      <c r="D20" s="54"/>
      <c r="E20" s="54"/>
      <c r="F20" s="55"/>
      <c r="G20" s="56">
        <f t="shared" si="0"/>
        <v>0</v>
      </c>
      <c r="H20" s="56"/>
      <c r="I20" s="56"/>
      <c r="J20" s="56"/>
      <c r="K20" s="56"/>
      <c r="L20" s="57"/>
      <c r="M20" s="57"/>
      <c r="N20" s="57"/>
    </row>
    <row r="21" spans="2:14">
      <c r="B21" s="14"/>
      <c r="C21" s="54"/>
      <c r="D21" s="54"/>
      <c r="E21" s="54"/>
      <c r="F21" s="55"/>
      <c r="G21" s="56"/>
      <c r="H21" s="56"/>
      <c r="I21" s="56"/>
      <c r="J21" s="56"/>
      <c r="K21" s="56"/>
      <c r="L21" s="57"/>
      <c r="M21" s="57"/>
      <c r="N21" s="57"/>
    </row>
    <row r="22" spans="2:14" ht="48.75" customHeight="1">
      <c r="B22" s="95" t="s">
        <v>152</v>
      </c>
      <c r="C22" s="58"/>
      <c r="D22" s="58"/>
      <c r="E22" s="58"/>
      <c r="F22" s="58"/>
      <c r="G22" s="58"/>
      <c r="H22" s="58"/>
      <c r="I22" s="58"/>
      <c r="J22" s="58"/>
      <c r="K22" s="58"/>
      <c r="L22" s="1"/>
      <c r="M22" s="1"/>
      <c r="N22" s="1"/>
    </row>
  </sheetData>
  <mergeCells count="8">
    <mergeCell ref="B2:N2"/>
    <mergeCell ref="M3:N3"/>
    <mergeCell ref="B4:D4"/>
    <mergeCell ref="M4:N4"/>
    <mergeCell ref="B5:B6"/>
    <mergeCell ref="C5:E5"/>
    <mergeCell ref="F5:F6"/>
    <mergeCell ref="G5:N5"/>
  </mergeCells>
  <phoneticPr fontId="4" type="noConversion"/>
  <pageMargins left="1.02" right="0.37" top="0.74803149606299213" bottom="0.74803149606299213" header="0.31" footer="0.31496062992125984"/>
  <pageSetup paperSize="9" orientation="landscape" horizontalDpi="180" verticalDpi="180" r:id="rId1"/>
</worksheet>
</file>

<file path=xl/worksheets/sheet15.xml><?xml version="1.0" encoding="utf-8"?>
<worksheet xmlns="http://schemas.openxmlformats.org/spreadsheetml/2006/main" xmlns:r="http://schemas.openxmlformats.org/officeDocument/2006/relationships">
  <dimension ref="B2:N22"/>
  <sheetViews>
    <sheetView workbookViewId="0">
      <selection activeCell="G24" sqref="G24"/>
    </sheetView>
  </sheetViews>
  <sheetFormatPr defaultRowHeight="13.5"/>
  <sheetData>
    <row r="2" spans="2:14" ht="27">
      <c r="B2" s="201" t="s">
        <v>360</v>
      </c>
      <c r="C2" s="201"/>
      <c r="D2" s="201"/>
      <c r="E2" s="201"/>
      <c r="F2" s="201"/>
      <c r="G2" s="201"/>
      <c r="H2" s="201"/>
      <c r="I2" s="201"/>
      <c r="J2" s="201"/>
      <c r="K2" s="201"/>
      <c r="L2" s="201"/>
      <c r="M2" s="201"/>
      <c r="N2" s="201"/>
    </row>
    <row r="3" spans="2:14">
      <c r="B3" s="1"/>
      <c r="C3" s="1"/>
      <c r="D3" s="1"/>
      <c r="E3" s="1"/>
      <c r="F3" s="1"/>
      <c r="G3" s="1"/>
      <c r="H3" s="1"/>
      <c r="I3" s="1"/>
      <c r="J3" s="1"/>
      <c r="K3" s="1"/>
      <c r="L3" s="1"/>
      <c r="M3" s="183" t="s">
        <v>153</v>
      </c>
      <c r="N3" s="183"/>
    </row>
    <row r="4" spans="2:14">
      <c r="B4" s="205" t="s">
        <v>33</v>
      </c>
      <c r="C4" s="205"/>
      <c r="D4" s="205"/>
      <c r="E4" s="4"/>
      <c r="F4" s="4"/>
      <c r="G4" s="4"/>
      <c r="H4" s="4"/>
      <c r="I4" s="4"/>
      <c r="J4" s="1"/>
      <c r="K4" s="1"/>
      <c r="L4" s="1"/>
      <c r="M4" s="184" t="s">
        <v>0</v>
      </c>
      <c r="N4" s="184"/>
    </row>
    <row r="5" spans="2:14">
      <c r="B5" s="194" t="s">
        <v>5</v>
      </c>
      <c r="C5" s="194" t="s">
        <v>34</v>
      </c>
      <c r="D5" s="194"/>
      <c r="E5" s="194"/>
      <c r="F5" s="200" t="s">
        <v>20</v>
      </c>
      <c r="G5" s="200" t="s">
        <v>118</v>
      </c>
      <c r="H5" s="200"/>
      <c r="I5" s="200"/>
      <c r="J5" s="200"/>
      <c r="K5" s="200"/>
      <c r="L5" s="200"/>
      <c r="M5" s="200"/>
      <c r="N5" s="200"/>
    </row>
    <row r="6" spans="2:14" ht="36">
      <c r="B6" s="194"/>
      <c r="C6" s="43" t="s">
        <v>21</v>
      </c>
      <c r="D6" s="43" t="s">
        <v>22</v>
      </c>
      <c r="E6" s="44" t="s">
        <v>23</v>
      </c>
      <c r="F6" s="200"/>
      <c r="G6" s="44" t="s">
        <v>8</v>
      </c>
      <c r="H6" s="6" t="s">
        <v>141</v>
      </c>
      <c r="I6" s="6" t="s">
        <v>142</v>
      </c>
      <c r="J6" s="6" t="s">
        <v>143</v>
      </c>
      <c r="K6" s="6" t="s">
        <v>144</v>
      </c>
      <c r="L6" s="6" t="s">
        <v>145</v>
      </c>
      <c r="M6" s="6" t="s">
        <v>146</v>
      </c>
      <c r="N6" s="6" t="s">
        <v>147</v>
      </c>
    </row>
    <row r="7" spans="2:14">
      <c r="B7" s="51"/>
      <c r="C7" s="37"/>
      <c r="D7" s="37"/>
      <c r="E7" s="37"/>
      <c r="F7" s="38" t="s">
        <v>8</v>
      </c>
      <c r="G7" s="39">
        <f>SUM(H7:K7)</f>
        <v>0</v>
      </c>
      <c r="H7" s="39">
        <f>SUM(H8:H21)</f>
        <v>0</v>
      </c>
      <c r="I7" s="39">
        <f>SUM(I8:I21)</f>
        <v>0</v>
      </c>
      <c r="J7" s="39">
        <f>SUM(J8:J21)</f>
        <v>0</v>
      </c>
      <c r="K7" s="39">
        <f>SUM(K8:K21)</f>
        <v>0</v>
      </c>
      <c r="L7" s="52"/>
      <c r="M7" s="52"/>
      <c r="N7" s="40"/>
    </row>
    <row r="8" spans="2:14">
      <c r="B8" s="53" t="s">
        <v>149</v>
      </c>
      <c r="C8" s="54"/>
      <c r="D8" s="54"/>
      <c r="E8" s="54"/>
      <c r="F8" s="55"/>
      <c r="G8" s="56">
        <f>SUM(H8:K8)</f>
        <v>0</v>
      </c>
      <c r="H8" s="56"/>
      <c r="I8" s="56"/>
      <c r="J8" s="56"/>
      <c r="K8" s="56"/>
      <c r="L8" s="57"/>
      <c r="M8" s="57"/>
      <c r="N8" s="57"/>
    </row>
    <row r="9" spans="2:14">
      <c r="B9" s="53"/>
      <c r="C9" s="54"/>
      <c r="D9" s="54"/>
      <c r="E9" s="54"/>
      <c r="F9" s="55"/>
      <c r="G9" s="56">
        <f t="shared" ref="G9:G20" si="0">SUM(H9:K9)</f>
        <v>0</v>
      </c>
      <c r="H9" s="56"/>
      <c r="I9" s="56"/>
      <c r="J9" s="56"/>
      <c r="K9" s="56"/>
      <c r="L9" s="57"/>
      <c r="M9" s="57"/>
      <c r="N9" s="57"/>
    </row>
    <row r="10" spans="2:14">
      <c r="B10" s="53"/>
      <c r="C10" s="54"/>
      <c r="D10" s="54"/>
      <c r="E10" s="54"/>
      <c r="F10" s="55"/>
      <c r="G10" s="56">
        <f t="shared" si="0"/>
        <v>0</v>
      </c>
      <c r="H10" s="56"/>
      <c r="I10" s="56"/>
      <c r="J10" s="56"/>
      <c r="K10" s="56"/>
      <c r="L10" s="57"/>
      <c r="M10" s="57"/>
      <c r="N10" s="57"/>
    </row>
    <row r="11" spans="2:14">
      <c r="B11" s="53"/>
      <c r="C11" s="54"/>
      <c r="D11" s="54"/>
      <c r="E11" s="54"/>
      <c r="F11" s="55"/>
      <c r="G11" s="56">
        <f t="shared" si="0"/>
        <v>0</v>
      </c>
      <c r="H11" s="56"/>
      <c r="I11" s="56"/>
      <c r="J11" s="56"/>
      <c r="K11" s="56"/>
      <c r="L11" s="57"/>
      <c r="M11" s="57"/>
      <c r="N11" s="57"/>
    </row>
    <row r="12" spans="2:14" ht="24">
      <c r="B12" s="53" t="s">
        <v>150</v>
      </c>
      <c r="C12" s="54"/>
      <c r="D12" s="54"/>
      <c r="E12" s="54"/>
      <c r="F12" s="55"/>
      <c r="G12" s="56">
        <f t="shared" si="0"/>
        <v>0</v>
      </c>
      <c r="H12" s="56"/>
      <c r="I12" s="56"/>
      <c r="J12" s="56"/>
      <c r="K12" s="56"/>
      <c r="L12" s="57"/>
      <c r="M12" s="57"/>
      <c r="N12" s="57"/>
    </row>
    <row r="13" spans="2:14">
      <c r="B13" s="53"/>
      <c r="C13" s="54"/>
      <c r="D13" s="54"/>
      <c r="E13" s="54"/>
      <c r="F13" s="55"/>
      <c r="G13" s="56">
        <f t="shared" si="0"/>
        <v>0</v>
      </c>
      <c r="H13" s="56"/>
      <c r="I13" s="56"/>
      <c r="J13" s="56"/>
      <c r="K13" s="56"/>
      <c r="L13" s="57"/>
      <c r="M13" s="57"/>
      <c r="N13" s="57"/>
    </row>
    <row r="14" spans="2:14">
      <c r="B14" s="53"/>
      <c r="C14" s="54"/>
      <c r="D14" s="54"/>
      <c r="E14" s="54"/>
      <c r="F14" s="55"/>
      <c r="G14" s="56">
        <f t="shared" si="0"/>
        <v>0</v>
      </c>
      <c r="H14" s="56"/>
      <c r="I14" s="56"/>
      <c r="J14" s="56"/>
      <c r="K14" s="56"/>
      <c r="L14" s="57"/>
      <c r="M14" s="57"/>
      <c r="N14" s="57"/>
    </row>
    <row r="15" spans="2:14">
      <c r="B15" s="53"/>
      <c r="C15" s="54"/>
      <c r="D15" s="54"/>
      <c r="E15" s="54"/>
      <c r="F15" s="55"/>
      <c r="G15" s="56">
        <f t="shared" si="0"/>
        <v>0</v>
      </c>
      <c r="H15" s="56"/>
      <c r="I15" s="56"/>
      <c r="J15" s="56"/>
      <c r="K15" s="56"/>
      <c r="L15" s="57"/>
      <c r="M15" s="57"/>
      <c r="N15" s="57"/>
    </row>
    <row r="16" spans="2:14" ht="24">
      <c r="B16" s="53" t="s">
        <v>150</v>
      </c>
      <c r="C16" s="54"/>
      <c r="D16" s="54"/>
      <c r="E16" s="54"/>
      <c r="F16" s="55"/>
      <c r="G16" s="56">
        <f t="shared" si="0"/>
        <v>0</v>
      </c>
      <c r="H16" s="56"/>
      <c r="I16" s="56"/>
      <c r="J16" s="56"/>
      <c r="K16" s="56"/>
      <c r="L16" s="57"/>
      <c r="M16" s="57"/>
      <c r="N16" s="57"/>
    </row>
    <row r="17" spans="2:14">
      <c r="B17" s="14" t="s">
        <v>151</v>
      </c>
      <c r="C17" s="54"/>
      <c r="D17" s="54"/>
      <c r="E17" s="54"/>
      <c r="F17" s="55"/>
      <c r="G17" s="56">
        <f t="shared" si="0"/>
        <v>0</v>
      </c>
      <c r="H17" s="56"/>
      <c r="I17" s="56"/>
      <c r="J17" s="56"/>
      <c r="K17" s="56"/>
      <c r="L17" s="57"/>
      <c r="M17" s="57"/>
      <c r="N17" s="57"/>
    </row>
    <row r="18" spans="2:14">
      <c r="B18" s="53"/>
      <c r="C18" s="54"/>
      <c r="D18" s="54"/>
      <c r="E18" s="54"/>
      <c r="F18" s="55"/>
      <c r="G18" s="56">
        <f t="shared" si="0"/>
        <v>0</v>
      </c>
      <c r="H18" s="56"/>
      <c r="I18" s="56"/>
      <c r="J18" s="56"/>
      <c r="K18" s="56"/>
      <c r="L18" s="57"/>
      <c r="M18" s="57"/>
      <c r="N18" s="57"/>
    </row>
    <row r="19" spans="2:14">
      <c r="B19" s="53"/>
      <c r="C19" s="54"/>
      <c r="D19" s="54"/>
      <c r="E19" s="54"/>
      <c r="F19" s="55"/>
      <c r="G19" s="56">
        <f t="shared" si="0"/>
        <v>0</v>
      </c>
      <c r="H19" s="56"/>
      <c r="I19" s="56"/>
      <c r="J19" s="56"/>
      <c r="K19" s="56"/>
      <c r="L19" s="57"/>
      <c r="M19" s="57"/>
      <c r="N19" s="57"/>
    </row>
    <row r="20" spans="2:14">
      <c r="B20" s="53"/>
      <c r="C20" s="54"/>
      <c r="D20" s="54"/>
      <c r="E20" s="54"/>
      <c r="F20" s="55"/>
      <c r="G20" s="56">
        <f t="shared" si="0"/>
        <v>0</v>
      </c>
      <c r="H20" s="56"/>
      <c r="I20" s="56"/>
      <c r="J20" s="56"/>
      <c r="K20" s="56"/>
      <c r="L20" s="57"/>
      <c r="M20" s="57"/>
      <c r="N20" s="57"/>
    </row>
    <row r="21" spans="2:14">
      <c r="B21" s="14"/>
      <c r="C21" s="54"/>
      <c r="D21" s="54"/>
      <c r="E21" s="54"/>
      <c r="F21" s="55"/>
      <c r="G21" s="56"/>
      <c r="H21" s="56"/>
      <c r="I21" s="56"/>
      <c r="J21" s="56"/>
      <c r="K21" s="56"/>
      <c r="L21" s="57"/>
      <c r="M21" s="57"/>
      <c r="N21" s="57"/>
    </row>
    <row r="22" spans="2:14" ht="26.25" customHeight="1">
      <c r="B22" s="95" t="s">
        <v>152</v>
      </c>
      <c r="C22" s="58"/>
      <c r="D22" s="58"/>
      <c r="E22" s="58"/>
      <c r="F22" s="58"/>
      <c r="G22" s="58"/>
      <c r="H22" s="58"/>
      <c r="I22" s="58"/>
      <c r="J22" s="58"/>
      <c r="K22" s="58"/>
      <c r="L22" s="1"/>
      <c r="M22" s="1"/>
      <c r="N22" s="1"/>
    </row>
  </sheetData>
  <mergeCells count="8">
    <mergeCell ref="B2:N2"/>
    <mergeCell ref="M3:N3"/>
    <mergeCell ref="B4:D4"/>
    <mergeCell ref="M4:N4"/>
    <mergeCell ref="B5:B6"/>
    <mergeCell ref="C5:E5"/>
    <mergeCell ref="F5:F6"/>
    <mergeCell ref="G5:N5"/>
  </mergeCells>
  <phoneticPr fontId="4" type="noConversion"/>
  <pageMargins left="0.70866141732283472" right="0.44" top="0.74803149606299213" bottom="0.74803149606299213" header="0.31496062992125984" footer="0.31496062992125984"/>
  <pageSetup paperSize="9" orientation="landscape" horizontalDpi="180" verticalDpi="180" r:id="rId1"/>
</worksheet>
</file>

<file path=xl/worksheets/sheet16.xml><?xml version="1.0" encoding="utf-8"?>
<worksheet xmlns="http://schemas.openxmlformats.org/spreadsheetml/2006/main" xmlns:r="http://schemas.openxmlformats.org/officeDocument/2006/relationships">
  <dimension ref="B2:S41"/>
  <sheetViews>
    <sheetView topLeftCell="A25" workbookViewId="0">
      <selection activeCell="K12" sqref="K12"/>
    </sheetView>
  </sheetViews>
  <sheetFormatPr defaultRowHeight="13.5"/>
  <cols>
    <col min="1" max="1" width="3" customWidth="1"/>
    <col min="2" max="2" width="7.875" style="120" customWidth="1"/>
    <col min="3" max="4" width="7.875" customWidth="1"/>
    <col min="5" max="5" width="3.875" customWidth="1"/>
    <col min="6" max="6" width="6.625" customWidth="1"/>
    <col min="7" max="7" width="22.5" customWidth="1"/>
    <col min="8" max="8" width="37.625" customWidth="1"/>
    <col min="9" max="9" width="9.375" bestFit="1" customWidth="1"/>
    <col min="13" max="19" width="1.625" customWidth="1"/>
  </cols>
  <sheetData>
    <row r="2" spans="2:19" ht="27">
      <c r="B2" s="209" t="s">
        <v>361</v>
      </c>
      <c r="C2" s="209"/>
      <c r="D2" s="209"/>
      <c r="E2" s="209"/>
      <c r="F2" s="209"/>
      <c r="G2" s="209"/>
      <c r="H2" s="209"/>
      <c r="I2" s="209"/>
      <c r="J2" s="209"/>
      <c r="K2" s="209"/>
      <c r="L2" s="209"/>
      <c r="M2" s="209"/>
      <c r="N2" s="209"/>
      <c r="O2" s="209"/>
      <c r="P2" s="209"/>
      <c r="Q2" s="209"/>
      <c r="R2" s="209"/>
      <c r="S2" s="209"/>
    </row>
    <row r="3" spans="2:19">
      <c r="B3" s="217"/>
      <c r="C3" s="59"/>
      <c r="D3" s="59"/>
      <c r="E3" s="59"/>
      <c r="F3" s="59"/>
      <c r="G3" s="59"/>
      <c r="H3" s="59"/>
      <c r="I3" s="59"/>
      <c r="J3" s="59"/>
      <c r="K3" s="59"/>
      <c r="L3" s="59"/>
      <c r="M3" s="59"/>
      <c r="N3" s="59"/>
      <c r="O3" s="60"/>
      <c r="P3" s="60"/>
      <c r="Q3" s="60"/>
      <c r="R3" s="60"/>
      <c r="S3" s="61" t="s">
        <v>154</v>
      </c>
    </row>
    <row r="4" spans="2:19">
      <c r="B4" s="210" t="s">
        <v>33</v>
      </c>
      <c r="C4" s="210"/>
      <c r="D4" s="210"/>
      <c r="E4" s="59"/>
      <c r="F4" s="59"/>
      <c r="G4" s="59"/>
      <c r="H4" s="59"/>
      <c r="I4" s="59"/>
      <c r="J4" s="59"/>
      <c r="K4" s="59"/>
      <c r="L4" s="59"/>
      <c r="M4" s="59"/>
      <c r="N4" s="59"/>
      <c r="O4" s="60"/>
      <c r="P4" s="59"/>
      <c r="Q4" s="60"/>
      <c r="R4" s="60"/>
      <c r="S4" s="62" t="s">
        <v>0</v>
      </c>
    </row>
    <row r="5" spans="2:19">
      <c r="B5" s="218" t="s">
        <v>5</v>
      </c>
      <c r="C5" s="211" t="s">
        <v>34</v>
      </c>
      <c r="D5" s="211"/>
      <c r="E5" s="211"/>
      <c r="F5" s="208" t="s">
        <v>20</v>
      </c>
      <c r="G5" s="208" t="s">
        <v>155</v>
      </c>
      <c r="H5" s="208" t="s">
        <v>156</v>
      </c>
      <c r="I5" s="208" t="s">
        <v>157</v>
      </c>
      <c r="J5" s="208"/>
      <c r="K5" s="208"/>
      <c r="L5" s="208"/>
      <c r="M5" s="208"/>
      <c r="N5" s="208"/>
      <c r="O5" s="208"/>
      <c r="P5" s="208"/>
      <c r="Q5" s="208"/>
      <c r="R5" s="208"/>
      <c r="S5" s="208"/>
    </row>
    <row r="6" spans="2:19">
      <c r="B6" s="218"/>
      <c r="C6" s="211" t="s">
        <v>21</v>
      </c>
      <c r="D6" s="211" t="s">
        <v>22</v>
      </c>
      <c r="E6" s="211" t="s">
        <v>23</v>
      </c>
      <c r="F6" s="208"/>
      <c r="G6" s="208"/>
      <c r="H6" s="208"/>
      <c r="I6" s="208" t="s">
        <v>8</v>
      </c>
      <c r="J6" s="208" t="s">
        <v>2</v>
      </c>
      <c r="K6" s="208"/>
      <c r="L6" s="208" t="s">
        <v>3</v>
      </c>
      <c r="M6" s="208" t="s">
        <v>9</v>
      </c>
      <c r="N6" s="208" t="s">
        <v>10</v>
      </c>
      <c r="O6" s="208"/>
      <c r="P6" s="208" t="s">
        <v>11</v>
      </c>
      <c r="Q6" s="208" t="s">
        <v>12</v>
      </c>
      <c r="R6" s="208" t="s">
        <v>13</v>
      </c>
      <c r="S6" s="208" t="s">
        <v>40</v>
      </c>
    </row>
    <row r="7" spans="2:19" ht="144">
      <c r="B7" s="218"/>
      <c r="C7" s="211"/>
      <c r="D7" s="211"/>
      <c r="E7" s="211"/>
      <c r="F7" s="208"/>
      <c r="G7" s="208"/>
      <c r="H7" s="208"/>
      <c r="I7" s="208"/>
      <c r="J7" s="141" t="s">
        <v>451</v>
      </c>
      <c r="K7" s="140" t="s">
        <v>450</v>
      </c>
      <c r="L7" s="208"/>
      <c r="M7" s="208"/>
      <c r="N7" s="63" t="s">
        <v>16</v>
      </c>
      <c r="O7" s="64" t="s">
        <v>41</v>
      </c>
      <c r="P7" s="208"/>
      <c r="Q7" s="208"/>
      <c r="R7" s="208"/>
      <c r="S7" s="208"/>
    </row>
    <row r="8" spans="2:19" ht="18.75" customHeight="1">
      <c r="B8" s="116"/>
      <c r="C8" s="84"/>
      <c r="D8" s="85"/>
      <c r="E8" s="85"/>
      <c r="F8" s="84" t="s">
        <v>8</v>
      </c>
      <c r="G8" s="85"/>
      <c r="H8" s="85"/>
      <c r="I8" s="86">
        <f>I9</f>
        <v>9433.32</v>
      </c>
      <c r="J8" s="86">
        <f t="shared" ref="J8:L8" si="0">J9</f>
        <v>8371.32</v>
      </c>
      <c r="K8" s="86">
        <f t="shared" si="0"/>
        <v>0</v>
      </c>
      <c r="L8" s="86">
        <f t="shared" si="0"/>
        <v>1062</v>
      </c>
      <c r="M8" s="83"/>
      <c r="N8" s="83"/>
      <c r="O8" s="83"/>
      <c r="P8" s="83"/>
      <c r="Q8" s="83"/>
      <c r="R8" s="83"/>
      <c r="S8" s="83"/>
    </row>
    <row r="9" spans="2:19" ht="18.75" customHeight="1">
      <c r="B9" s="116"/>
      <c r="C9" s="84">
        <v>204</v>
      </c>
      <c r="D9" s="85"/>
      <c r="E9" s="85"/>
      <c r="F9" s="84" t="s">
        <v>48</v>
      </c>
      <c r="G9" s="85"/>
      <c r="H9" s="85"/>
      <c r="I9" s="86">
        <f>I10</f>
        <v>9433.32</v>
      </c>
      <c r="J9" s="86">
        <f t="shared" ref="J9:L9" si="1">J10</f>
        <v>8371.32</v>
      </c>
      <c r="K9" s="86">
        <f t="shared" si="1"/>
        <v>0</v>
      </c>
      <c r="L9" s="86">
        <f t="shared" si="1"/>
        <v>1062</v>
      </c>
      <c r="M9" s="83"/>
      <c r="N9" s="83"/>
      <c r="O9" s="83"/>
      <c r="P9" s="83"/>
      <c r="Q9" s="83"/>
      <c r="R9" s="83"/>
      <c r="S9" s="83"/>
    </row>
    <row r="10" spans="2:19" ht="18.75" customHeight="1">
      <c r="B10" s="116"/>
      <c r="C10" s="84"/>
      <c r="D10" s="85" t="s">
        <v>24</v>
      </c>
      <c r="E10" s="85"/>
      <c r="F10" s="84" t="s">
        <v>52</v>
      </c>
      <c r="G10" s="85"/>
      <c r="H10" s="85"/>
      <c r="I10" s="86">
        <f>J10+L10</f>
        <v>9433.32</v>
      </c>
      <c r="J10" s="86">
        <f>SUM(J11:J41)</f>
        <v>8371.32</v>
      </c>
      <c r="K10" s="86">
        <f t="shared" ref="K10:L10" si="2">SUM(K11:K41)</f>
        <v>0</v>
      </c>
      <c r="L10" s="86">
        <f t="shared" si="2"/>
        <v>1062</v>
      </c>
      <c r="M10" s="83"/>
      <c r="N10" s="83"/>
      <c r="O10" s="83"/>
      <c r="P10" s="83"/>
      <c r="Q10" s="83"/>
      <c r="R10" s="83"/>
      <c r="S10" s="83"/>
    </row>
    <row r="11" spans="2:19" ht="22.5" customHeight="1">
      <c r="B11" s="116" t="s">
        <v>555</v>
      </c>
      <c r="C11" s="122">
        <v>204</v>
      </c>
      <c r="D11" s="123" t="s">
        <v>227</v>
      </c>
      <c r="E11" s="123" t="s">
        <v>27</v>
      </c>
      <c r="F11" s="122" t="s">
        <v>56</v>
      </c>
      <c r="G11" s="123" t="s">
        <v>362</v>
      </c>
      <c r="H11" s="123" t="s">
        <v>363</v>
      </c>
      <c r="I11" s="124">
        <v>1295</v>
      </c>
      <c r="J11" s="124">
        <v>1295</v>
      </c>
      <c r="K11" s="83"/>
      <c r="L11" s="86">
        <v>0</v>
      </c>
      <c r="M11" s="83"/>
      <c r="N11" s="83"/>
      <c r="O11" s="83"/>
      <c r="P11" s="83"/>
      <c r="Q11" s="83"/>
      <c r="R11" s="83"/>
      <c r="S11" s="83"/>
    </row>
    <row r="12" spans="2:19" ht="22.5" customHeight="1">
      <c r="B12" s="116" t="s">
        <v>555</v>
      </c>
      <c r="C12" s="122">
        <v>204</v>
      </c>
      <c r="D12" s="123" t="s">
        <v>227</v>
      </c>
      <c r="E12" s="123" t="s">
        <v>27</v>
      </c>
      <c r="F12" s="122" t="s">
        <v>56</v>
      </c>
      <c r="G12" s="123" t="s">
        <v>364</v>
      </c>
      <c r="H12" s="123" t="s">
        <v>365</v>
      </c>
      <c r="I12" s="124">
        <v>617</v>
      </c>
      <c r="J12" s="124">
        <v>617</v>
      </c>
      <c r="K12" s="83"/>
      <c r="L12" s="86">
        <v>0</v>
      </c>
      <c r="M12" s="83"/>
      <c r="N12" s="83"/>
      <c r="O12" s="83"/>
      <c r="P12" s="83"/>
      <c r="Q12" s="83"/>
      <c r="R12" s="83"/>
      <c r="S12" s="83"/>
    </row>
    <row r="13" spans="2:19" ht="22.5" customHeight="1">
      <c r="B13" s="116" t="s">
        <v>555</v>
      </c>
      <c r="C13" s="122">
        <v>204</v>
      </c>
      <c r="D13" s="123" t="s">
        <v>227</v>
      </c>
      <c r="E13" s="123" t="s">
        <v>27</v>
      </c>
      <c r="F13" s="122" t="s">
        <v>56</v>
      </c>
      <c r="G13" s="123" t="s">
        <v>366</v>
      </c>
      <c r="H13" s="123" t="s">
        <v>367</v>
      </c>
      <c r="I13" s="124">
        <v>39.200000000000003</v>
      </c>
      <c r="J13" s="124">
        <v>39.200000000000003</v>
      </c>
      <c r="K13" s="83"/>
      <c r="L13" s="86">
        <v>0</v>
      </c>
      <c r="M13" s="83"/>
      <c r="N13" s="83"/>
      <c r="O13" s="83"/>
      <c r="P13" s="83"/>
      <c r="Q13" s="83"/>
      <c r="R13" s="83"/>
      <c r="S13" s="83"/>
    </row>
    <row r="14" spans="2:19" ht="22.5" customHeight="1">
      <c r="B14" s="116" t="s">
        <v>555</v>
      </c>
      <c r="C14" s="122">
        <v>204</v>
      </c>
      <c r="D14" s="123" t="s">
        <v>227</v>
      </c>
      <c r="E14" s="123" t="s">
        <v>27</v>
      </c>
      <c r="F14" s="122" t="s">
        <v>56</v>
      </c>
      <c r="G14" s="123" t="s">
        <v>368</v>
      </c>
      <c r="H14" s="134" t="s">
        <v>448</v>
      </c>
      <c r="I14" s="124">
        <v>1087</v>
      </c>
      <c r="J14" s="124">
        <v>1087</v>
      </c>
      <c r="K14" s="83"/>
      <c r="L14" s="86">
        <v>0</v>
      </c>
      <c r="M14" s="83"/>
      <c r="N14" s="83"/>
      <c r="O14" s="83"/>
      <c r="P14" s="83"/>
      <c r="Q14" s="83"/>
      <c r="R14" s="83"/>
      <c r="S14" s="83"/>
    </row>
    <row r="15" spans="2:19" ht="22.5" customHeight="1">
      <c r="B15" s="116" t="s">
        <v>555</v>
      </c>
      <c r="C15" s="122">
        <v>204</v>
      </c>
      <c r="D15" s="123" t="s">
        <v>227</v>
      </c>
      <c r="E15" s="123" t="s">
        <v>28</v>
      </c>
      <c r="F15" s="122" t="s">
        <v>64</v>
      </c>
      <c r="G15" s="123" t="s">
        <v>386</v>
      </c>
      <c r="H15" s="123" t="s">
        <v>387</v>
      </c>
      <c r="I15" s="124">
        <v>473.89</v>
      </c>
      <c r="J15" s="124">
        <v>473.89</v>
      </c>
      <c r="K15" s="83"/>
      <c r="L15" s="86">
        <v>0</v>
      </c>
      <c r="M15" s="83"/>
      <c r="N15" s="83"/>
      <c r="O15" s="83"/>
      <c r="P15" s="83"/>
      <c r="Q15" s="83"/>
      <c r="R15" s="83"/>
      <c r="S15" s="83"/>
    </row>
    <row r="16" spans="2:19" ht="22.5" customHeight="1">
      <c r="B16" s="116" t="s">
        <v>555</v>
      </c>
      <c r="C16" s="122">
        <v>204</v>
      </c>
      <c r="D16" s="123" t="s">
        <v>227</v>
      </c>
      <c r="E16" s="123" t="s">
        <v>28</v>
      </c>
      <c r="F16" s="122" t="s">
        <v>64</v>
      </c>
      <c r="G16" s="123" t="s">
        <v>388</v>
      </c>
      <c r="H16" s="123" t="s">
        <v>389</v>
      </c>
      <c r="I16" s="124">
        <v>500</v>
      </c>
      <c r="J16" s="124">
        <v>500</v>
      </c>
      <c r="K16" s="83"/>
      <c r="L16" s="86">
        <v>0</v>
      </c>
      <c r="M16" s="83"/>
      <c r="N16" s="83"/>
      <c r="O16" s="83"/>
      <c r="P16" s="83"/>
      <c r="Q16" s="83"/>
      <c r="R16" s="83"/>
      <c r="S16" s="83"/>
    </row>
    <row r="17" spans="2:19" ht="22.5" customHeight="1">
      <c r="B17" s="116" t="s">
        <v>555</v>
      </c>
      <c r="C17" s="122">
        <v>204</v>
      </c>
      <c r="D17" s="123" t="s">
        <v>227</v>
      </c>
      <c r="E17" s="123" t="s">
        <v>28</v>
      </c>
      <c r="F17" s="122" t="s">
        <v>64</v>
      </c>
      <c r="G17" s="123" t="s">
        <v>390</v>
      </c>
      <c r="H17" s="135" t="s">
        <v>449</v>
      </c>
      <c r="I17" s="124">
        <v>68</v>
      </c>
      <c r="J17" s="124">
        <v>0</v>
      </c>
      <c r="K17" s="83"/>
      <c r="L17" s="86">
        <v>68</v>
      </c>
      <c r="M17" s="83"/>
      <c r="N17" s="83"/>
      <c r="O17" s="83"/>
      <c r="P17" s="83"/>
      <c r="Q17" s="83"/>
      <c r="R17" s="83"/>
      <c r="S17" s="83"/>
    </row>
    <row r="18" spans="2:19" ht="22.5" customHeight="1">
      <c r="B18" s="116" t="s">
        <v>555</v>
      </c>
      <c r="C18" s="122">
        <v>204</v>
      </c>
      <c r="D18" s="123" t="s">
        <v>227</v>
      </c>
      <c r="E18" s="123" t="s">
        <v>28</v>
      </c>
      <c r="F18" s="122" t="s">
        <v>64</v>
      </c>
      <c r="G18" s="123" t="s">
        <v>393</v>
      </c>
      <c r="H18" s="123" t="s">
        <v>394</v>
      </c>
      <c r="I18" s="124">
        <v>177.84</v>
      </c>
      <c r="J18" s="124">
        <v>177.84</v>
      </c>
      <c r="K18" s="83"/>
      <c r="L18" s="86">
        <v>0</v>
      </c>
      <c r="M18" s="83"/>
      <c r="N18" s="83"/>
      <c r="O18" s="83"/>
      <c r="P18" s="83"/>
      <c r="Q18" s="83"/>
      <c r="R18" s="83"/>
      <c r="S18" s="83"/>
    </row>
    <row r="19" spans="2:19" ht="22.5" customHeight="1">
      <c r="B19" s="116" t="s">
        <v>555</v>
      </c>
      <c r="C19" s="122">
        <v>204</v>
      </c>
      <c r="D19" s="123" t="s">
        <v>227</v>
      </c>
      <c r="E19" s="123" t="s">
        <v>28</v>
      </c>
      <c r="F19" s="122" t="s">
        <v>64</v>
      </c>
      <c r="G19" s="123" t="s">
        <v>396</v>
      </c>
      <c r="H19" s="123" t="s">
        <v>397</v>
      </c>
      <c r="I19" s="124">
        <v>70</v>
      </c>
      <c r="J19" s="124">
        <v>70</v>
      </c>
      <c r="K19" s="83"/>
      <c r="L19" s="86">
        <v>0</v>
      </c>
      <c r="M19" s="83"/>
      <c r="N19" s="83"/>
      <c r="O19" s="83"/>
      <c r="P19" s="83"/>
      <c r="Q19" s="83"/>
      <c r="R19" s="83"/>
      <c r="S19" s="83"/>
    </row>
    <row r="20" spans="2:19" ht="22.5" customHeight="1">
      <c r="B20" s="116" t="s">
        <v>555</v>
      </c>
      <c r="C20" s="122">
        <v>204</v>
      </c>
      <c r="D20" s="123" t="s">
        <v>227</v>
      </c>
      <c r="E20" s="123" t="s">
        <v>28</v>
      </c>
      <c r="F20" s="122" t="s">
        <v>64</v>
      </c>
      <c r="G20" s="123" t="s">
        <v>400</v>
      </c>
      <c r="H20" s="123" t="s">
        <v>401</v>
      </c>
      <c r="I20" s="124">
        <v>59.49</v>
      </c>
      <c r="J20" s="124">
        <v>59.49</v>
      </c>
      <c r="K20" s="83"/>
      <c r="L20" s="86">
        <v>0</v>
      </c>
      <c r="M20" s="83"/>
      <c r="N20" s="83"/>
      <c r="O20" s="83"/>
      <c r="P20" s="83"/>
      <c r="Q20" s="83"/>
      <c r="R20" s="83"/>
      <c r="S20" s="83"/>
    </row>
    <row r="21" spans="2:19" ht="22.5" customHeight="1">
      <c r="B21" s="116" t="s">
        <v>555</v>
      </c>
      <c r="C21" s="122">
        <v>204</v>
      </c>
      <c r="D21" s="123" t="s">
        <v>227</v>
      </c>
      <c r="E21" s="123" t="s">
        <v>28</v>
      </c>
      <c r="F21" s="122" t="s">
        <v>64</v>
      </c>
      <c r="G21" s="123" t="s">
        <v>408</v>
      </c>
      <c r="H21" s="123" t="s">
        <v>409</v>
      </c>
      <c r="I21" s="124">
        <v>50</v>
      </c>
      <c r="J21" s="124">
        <v>50</v>
      </c>
      <c r="K21" s="83"/>
      <c r="L21" s="86">
        <v>0</v>
      </c>
      <c r="M21" s="83"/>
      <c r="N21" s="83"/>
      <c r="O21" s="83"/>
      <c r="P21" s="83"/>
      <c r="Q21" s="83"/>
      <c r="R21" s="83"/>
      <c r="S21" s="83"/>
    </row>
    <row r="22" spans="2:19" ht="22.5" customHeight="1">
      <c r="B22" s="116" t="s">
        <v>555</v>
      </c>
      <c r="C22" s="122">
        <v>204</v>
      </c>
      <c r="D22" s="123" t="s">
        <v>227</v>
      </c>
      <c r="E22" s="123" t="s">
        <v>28</v>
      </c>
      <c r="F22" s="122" t="s">
        <v>64</v>
      </c>
      <c r="G22" s="123" t="s">
        <v>410</v>
      </c>
      <c r="H22" s="123" t="s">
        <v>411</v>
      </c>
      <c r="I22" s="124">
        <v>320</v>
      </c>
      <c r="J22" s="124">
        <v>320</v>
      </c>
      <c r="K22" s="83"/>
      <c r="L22" s="86">
        <v>0</v>
      </c>
      <c r="M22" s="83"/>
      <c r="N22" s="83"/>
      <c r="O22" s="83"/>
      <c r="P22" s="83"/>
      <c r="Q22" s="83"/>
      <c r="R22" s="83"/>
      <c r="S22" s="83"/>
    </row>
    <row r="23" spans="2:19" ht="22.5" customHeight="1">
      <c r="B23" s="116" t="s">
        <v>555</v>
      </c>
      <c r="C23" s="122">
        <v>204</v>
      </c>
      <c r="D23" s="123" t="s">
        <v>227</v>
      </c>
      <c r="E23" s="123" t="s">
        <v>28</v>
      </c>
      <c r="F23" s="122" t="s">
        <v>64</v>
      </c>
      <c r="G23" s="123" t="s">
        <v>416</v>
      </c>
      <c r="H23" s="123" t="s">
        <v>417</v>
      </c>
      <c r="I23" s="124">
        <v>12</v>
      </c>
      <c r="J23" s="124">
        <v>0</v>
      </c>
      <c r="K23" s="83"/>
      <c r="L23" s="86">
        <v>12</v>
      </c>
      <c r="M23" s="83"/>
      <c r="N23" s="83"/>
      <c r="O23" s="83"/>
      <c r="P23" s="83"/>
      <c r="Q23" s="83"/>
      <c r="R23" s="83"/>
      <c r="S23" s="83"/>
    </row>
    <row r="24" spans="2:19" ht="22.5" customHeight="1">
      <c r="B24" s="116" t="s">
        <v>556</v>
      </c>
      <c r="C24" s="125">
        <v>204</v>
      </c>
      <c r="D24" s="126" t="s">
        <v>227</v>
      </c>
      <c r="E24" s="126" t="s">
        <v>228</v>
      </c>
      <c r="F24" s="125" t="s">
        <v>58</v>
      </c>
      <c r="G24" s="126" t="s">
        <v>369</v>
      </c>
      <c r="H24" s="126" t="s">
        <v>370</v>
      </c>
      <c r="I24" s="127">
        <v>10.77</v>
      </c>
      <c r="J24" s="127">
        <v>10.77</v>
      </c>
      <c r="K24" s="83"/>
      <c r="L24" s="86">
        <v>0</v>
      </c>
      <c r="M24" s="83"/>
      <c r="N24" s="83"/>
      <c r="O24" s="83"/>
      <c r="P24" s="83"/>
      <c r="Q24" s="83"/>
      <c r="R24" s="83"/>
      <c r="S24" s="83"/>
    </row>
    <row r="25" spans="2:19" ht="22.5" customHeight="1">
      <c r="B25" s="116" t="s">
        <v>556</v>
      </c>
      <c r="C25" s="125">
        <v>204</v>
      </c>
      <c r="D25" s="126" t="s">
        <v>227</v>
      </c>
      <c r="E25" s="126" t="s">
        <v>228</v>
      </c>
      <c r="F25" s="125" t="s">
        <v>58</v>
      </c>
      <c r="G25" s="126" t="s">
        <v>371</v>
      </c>
      <c r="H25" s="126" t="s">
        <v>372</v>
      </c>
      <c r="I25" s="127">
        <v>135.04</v>
      </c>
      <c r="J25" s="127">
        <v>135.04</v>
      </c>
      <c r="K25" s="83"/>
      <c r="L25" s="86">
        <v>0</v>
      </c>
      <c r="M25" s="83"/>
      <c r="N25" s="83"/>
      <c r="O25" s="83"/>
      <c r="P25" s="83"/>
      <c r="Q25" s="83"/>
      <c r="R25" s="83"/>
      <c r="S25" s="83"/>
    </row>
    <row r="26" spans="2:19" ht="22.5" customHeight="1">
      <c r="B26" s="116" t="s">
        <v>556</v>
      </c>
      <c r="C26" s="125">
        <v>204</v>
      </c>
      <c r="D26" s="126" t="s">
        <v>227</v>
      </c>
      <c r="E26" s="126" t="s">
        <v>228</v>
      </c>
      <c r="F26" s="125" t="s">
        <v>58</v>
      </c>
      <c r="G26" s="126" t="s">
        <v>373</v>
      </c>
      <c r="H26" s="126" t="s">
        <v>374</v>
      </c>
      <c r="I26" s="127">
        <v>1125.3399999999999</v>
      </c>
      <c r="J26" s="127">
        <v>1125.3399999999999</v>
      </c>
      <c r="K26" s="83"/>
      <c r="L26" s="86">
        <v>0</v>
      </c>
      <c r="M26" s="83"/>
      <c r="N26" s="83"/>
      <c r="O26" s="83"/>
      <c r="P26" s="83"/>
      <c r="Q26" s="83"/>
      <c r="R26" s="83"/>
      <c r="S26" s="83"/>
    </row>
    <row r="27" spans="2:19" ht="22.5" customHeight="1">
      <c r="B27" s="116" t="s">
        <v>556</v>
      </c>
      <c r="C27" s="125">
        <v>204</v>
      </c>
      <c r="D27" s="126" t="s">
        <v>227</v>
      </c>
      <c r="E27" s="126" t="s">
        <v>228</v>
      </c>
      <c r="F27" s="125" t="s">
        <v>58</v>
      </c>
      <c r="G27" s="126" t="s">
        <v>375</v>
      </c>
      <c r="H27" s="126" t="s">
        <v>376</v>
      </c>
      <c r="I27" s="127">
        <v>180</v>
      </c>
      <c r="J27" s="127">
        <v>180</v>
      </c>
      <c r="K27" s="83"/>
      <c r="L27" s="86">
        <v>0</v>
      </c>
      <c r="M27" s="83"/>
      <c r="N27" s="83"/>
      <c r="O27" s="83"/>
      <c r="P27" s="83"/>
      <c r="Q27" s="83"/>
      <c r="R27" s="83"/>
      <c r="S27" s="83"/>
    </row>
    <row r="28" spans="2:19" ht="22.5" customHeight="1">
      <c r="B28" s="116" t="s">
        <v>557</v>
      </c>
      <c r="C28" s="128">
        <v>204</v>
      </c>
      <c r="D28" s="129" t="s">
        <v>227</v>
      </c>
      <c r="E28" s="129" t="s">
        <v>230</v>
      </c>
      <c r="F28" s="128" t="s">
        <v>62</v>
      </c>
      <c r="G28" s="129" t="s">
        <v>377</v>
      </c>
      <c r="H28" s="129" t="s">
        <v>378</v>
      </c>
      <c r="I28" s="130">
        <v>353.6</v>
      </c>
      <c r="J28" s="130">
        <v>353.6</v>
      </c>
      <c r="K28" s="83"/>
      <c r="L28" s="86">
        <v>0</v>
      </c>
      <c r="M28" s="83"/>
      <c r="N28" s="83"/>
      <c r="O28" s="83"/>
      <c r="P28" s="83"/>
      <c r="Q28" s="83"/>
      <c r="R28" s="83"/>
      <c r="S28" s="83"/>
    </row>
    <row r="29" spans="2:19" ht="22.5" customHeight="1">
      <c r="B29" s="116" t="s">
        <v>557</v>
      </c>
      <c r="C29" s="128">
        <v>204</v>
      </c>
      <c r="D29" s="129" t="s">
        <v>227</v>
      </c>
      <c r="E29" s="129" t="s">
        <v>230</v>
      </c>
      <c r="F29" s="128" t="s">
        <v>62</v>
      </c>
      <c r="G29" s="129" t="s">
        <v>379</v>
      </c>
      <c r="H29" s="129" t="s">
        <v>380</v>
      </c>
      <c r="I29" s="130">
        <v>25.31</v>
      </c>
      <c r="J29" s="130">
        <v>25.31</v>
      </c>
      <c r="K29" s="83"/>
      <c r="L29" s="86">
        <v>0</v>
      </c>
      <c r="M29" s="83"/>
      <c r="N29" s="83"/>
      <c r="O29" s="83"/>
      <c r="P29" s="83"/>
      <c r="Q29" s="83"/>
      <c r="R29" s="83"/>
      <c r="S29" s="83"/>
    </row>
    <row r="30" spans="2:19" ht="22.5" customHeight="1">
      <c r="B30" s="116" t="s">
        <v>558</v>
      </c>
      <c r="C30" s="131">
        <v>204</v>
      </c>
      <c r="D30" s="132" t="s">
        <v>227</v>
      </c>
      <c r="E30" s="132" t="s">
        <v>28</v>
      </c>
      <c r="F30" s="131" t="s">
        <v>64</v>
      </c>
      <c r="G30" s="132" t="s">
        <v>381</v>
      </c>
      <c r="H30" s="132" t="s">
        <v>382</v>
      </c>
      <c r="I30" s="133">
        <v>150</v>
      </c>
      <c r="J30" s="133">
        <v>0</v>
      </c>
      <c r="K30" s="83"/>
      <c r="L30" s="86">
        <v>150</v>
      </c>
      <c r="M30" s="83"/>
      <c r="N30" s="83"/>
      <c r="O30" s="83"/>
      <c r="P30" s="83"/>
      <c r="Q30" s="83"/>
      <c r="R30" s="83"/>
      <c r="S30" s="83"/>
    </row>
    <row r="31" spans="2:19" ht="22.5" customHeight="1">
      <c r="B31" s="116" t="s">
        <v>558</v>
      </c>
      <c r="C31" s="131">
        <v>204</v>
      </c>
      <c r="D31" s="132" t="s">
        <v>227</v>
      </c>
      <c r="E31" s="132" t="s">
        <v>28</v>
      </c>
      <c r="F31" s="131" t="s">
        <v>64</v>
      </c>
      <c r="G31" s="132" t="s">
        <v>383</v>
      </c>
      <c r="H31" s="132" t="s">
        <v>514</v>
      </c>
      <c r="I31" s="133">
        <v>320.5</v>
      </c>
      <c r="J31" s="133">
        <v>0</v>
      </c>
      <c r="K31" s="83"/>
      <c r="L31" s="86">
        <v>320.5</v>
      </c>
      <c r="M31" s="83"/>
      <c r="N31" s="83"/>
      <c r="O31" s="83"/>
      <c r="P31" s="83"/>
      <c r="Q31" s="83"/>
      <c r="R31" s="83"/>
      <c r="S31" s="83"/>
    </row>
    <row r="32" spans="2:19" ht="22.5" customHeight="1">
      <c r="B32" s="116" t="s">
        <v>558</v>
      </c>
      <c r="C32" s="131">
        <v>204</v>
      </c>
      <c r="D32" s="132" t="s">
        <v>227</v>
      </c>
      <c r="E32" s="132" t="s">
        <v>28</v>
      </c>
      <c r="F32" s="131" t="s">
        <v>64</v>
      </c>
      <c r="G32" s="132" t="s">
        <v>384</v>
      </c>
      <c r="H32" s="132" t="s">
        <v>385</v>
      </c>
      <c r="I32" s="133">
        <v>240</v>
      </c>
      <c r="J32" s="133">
        <v>240</v>
      </c>
      <c r="K32" s="83"/>
      <c r="L32" s="86">
        <v>0</v>
      </c>
      <c r="M32" s="83"/>
      <c r="N32" s="83"/>
      <c r="O32" s="83"/>
      <c r="P32" s="83"/>
      <c r="Q32" s="83"/>
      <c r="R32" s="83"/>
      <c r="S32" s="83"/>
    </row>
    <row r="33" spans="2:19" ht="22.5" customHeight="1">
      <c r="B33" s="116" t="s">
        <v>558</v>
      </c>
      <c r="C33" s="131">
        <v>204</v>
      </c>
      <c r="D33" s="132" t="s">
        <v>227</v>
      </c>
      <c r="E33" s="132" t="s">
        <v>28</v>
      </c>
      <c r="F33" s="131" t="s">
        <v>64</v>
      </c>
      <c r="G33" s="132" t="s">
        <v>391</v>
      </c>
      <c r="H33" s="132" t="s">
        <v>392</v>
      </c>
      <c r="I33" s="133">
        <v>58.28</v>
      </c>
      <c r="J33" s="133">
        <v>58.28</v>
      </c>
      <c r="K33" s="83"/>
      <c r="L33" s="86">
        <v>0</v>
      </c>
      <c r="M33" s="83"/>
      <c r="N33" s="83"/>
      <c r="O33" s="83"/>
      <c r="P33" s="83"/>
      <c r="Q33" s="83"/>
      <c r="R33" s="83"/>
      <c r="S33" s="83"/>
    </row>
    <row r="34" spans="2:19" ht="22.5" customHeight="1">
      <c r="B34" s="116" t="s">
        <v>558</v>
      </c>
      <c r="C34" s="131">
        <v>204</v>
      </c>
      <c r="D34" s="132" t="s">
        <v>227</v>
      </c>
      <c r="E34" s="132" t="s">
        <v>28</v>
      </c>
      <c r="F34" s="131" t="s">
        <v>64</v>
      </c>
      <c r="G34" s="132" t="s">
        <v>395</v>
      </c>
      <c r="H34" s="132" t="s">
        <v>515</v>
      </c>
      <c r="I34" s="133">
        <v>342</v>
      </c>
      <c r="J34" s="133">
        <v>0</v>
      </c>
      <c r="K34" s="83"/>
      <c r="L34" s="86">
        <v>342</v>
      </c>
      <c r="M34" s="83"/>
      <c r="N34" s="83"/>
      <c r="O34" s="83"/>
      <c r="P34" s="83"/>
      <c r="Q34" s="83"/>
      <c r="R34" s="83"/>
      <c r="S34" s="83"/>
    </row>
    <row r="35" spans="2:19" ht="22.5" customHeight="1">
      <c r="B35" s="116" t="s">
        <v>558</v>
      </c>
      <c r="C35" s="131">
        <v>204</v>
      </c>
      <c r="D35" s="132" t="s">
        <v>227</v>
      </c>
      <c r="E35" s="132" t="s">
        <v>28</v>
      </c>
      <c r="F35" s="131" t="s">
        <v>64</v>
      </c>
      <c r="G35" s="132" t="s">
        <v>398</v>
      </c>
      <c r="H35" s="132" t="s">
        <v>399</v>
      </c>
      <c r="I35" s="133">
        <v>87.5</v>
      </c>
      <c r="J35" s="133">
        <v>0</v>
      </c>
      <c r="K35" s="83"/>
      <c r="L35" s="86">
        <v>87.5</v>
      </c>
      <c r="M35" s="83"/>
      <c r="N35" s="83"/>
      <c r="O35" s="83"/>
      <c r="P35" s="83"/>
      <c r="Q35" s="83"/>
      <c r="R35" s="83"/>
      <c r="S35" s="83"/>
    </row>
    <row r="36" spans="2:19" ht="22.5" customHeight="1">
      <c r="B36" s="116" t="s">
        <v>558</v>
      </c>
      <c r="C36" s="131">
        <v>204</v>
      </c>
      <c r="D36" s="132" t="s">
        <v>227</v>
      </c>
      <c r="E36" s="132" t="s">
        <v>28</v>
      </c>
      <c r="F36" s="131" t="s">
        <v>64</v>
      </c>
      <c r="G36" s="132" t="s">
        <v>402</v>
      </c>
      <c r="H36" s="132" t="s">
        <v>403</v>
      </c>
      <c r="I36" s="133">
        <v>500</v>
      </c>
      <c r="J36" s="133">
        <v>500</v>
      </c>
      <c r="K36" s="83"/>
      <c r="L36" s="86">
        <v>0</v>
      </c>
      <c r="M36" s="83"/>
      <c r="N36" s="83"/>
      <c r="O36" s="83"/>
      <c r="P36" s="83"/>
      <c r="Q36" s="83"/>
      <c r="R36" s="83"/>
      <c r="S36" s="83"/>
    </row>
    <row r="37" spans="2:19" ht="22.5" customHeight="1">
      <c r="B37" s="116" t="s">
        <v>558</v>
      </c>
      <c r="C37" s="131">
        <v>204</v>
      </c>
      <c r="D37" s="132" t="s">
        <v>227</v>
      </c>
      <c r="E37" s="132" t="s">
        <v>28</v>
      </c>
      <c r="F37" s="131" t="s">
        <v>64</v>
      </c>
      <c r="G37" s="132" t="s">
        <v>404</v>
      </c>
      <c r="H37" s="132" t="s">
        <v>405</v>
      </c>
      <c r="I37" s="133">
        <v>59</v>
      </c>
      <c r="J37" s="133">
        <v>59</v>
      </c>
      <c r="K37" s="83"/>
      <c r="L37" s="86">
        <v>0</v>
      </c>
      <c r="M37" s="83"/>
      <c r="N37" s="83"/>
      <c r="O37" s="83"/>
      <c r="P37" s="83"/>
      <c r="Q37" s="83"/>
      <c r="R37" s="83"/>
      <c r="S37" s="83"/>
    </row>
    <row r="38" spans="2:19" ht="22.5" customHeight="1">
      <c r="B38" s="116" t="s">
        <v>558</v>
      </c>
      <c r="C38" s="131">
        <v>204</v>
      </c>
      <c r="D38" s="132" t="s">
        <v>227</v>
      </c>
      <c r="E38" s="132" t="s">
        <v>28</v>
      </c>
      <c r="F38" s="131" t="s">
        <v>64</v>
      </c>
      <c r="G38" s="132" t="s">
        <v>406</v>
      </c>
      <c r="H38" s="132" t="s">
        <v>407</v>
      </c>
      <c r="I38" s="133">
        <v>77</v>
      </c>
      <c r="J38" s="133">
        <v>77</v>
      </c>
      <c r="K38" s="83"/>
      <c r="L38" s="86">
        <v>0</v>
      </c>
      <c r="M38" s="83"/>
      <c r="N38" s="83"/>
      <c r="O38" s="83"/>
      <c r="P38" s="83"/>
      <c r="Q38" s="83"/>
      <c r="R38" s="83"/>
      <c r="S38" s="83"/>
    </row>
    <row r="39" spans="2:19" ht="22.5" customHeight="1">
      <c r="B39" s="116" t="s">
        <v>558</v>
      </c>
      <c r="C39" s="131">
        <v>204</v>
      </c>
      <c r="D39" s="132" t="s">
        <v>227</v>
      </c>
      <c r="E39" s="132" t="s">
        <v>28</v>
      </c>
      <c r="F39" s="131" t="s">
        <v>64</v>
      </c>
      <c r="G39" s="132" t="s">
        <v>412</v>
      </c>
      <c r="H39" s="132" t="s">
        <v>413</v>
      </c>
      <c r="I39" s="133">
        <v>879.56</v>
      </c>
      <c r="J39" s="133">
        <v>879.56</v>
      </c>
      <c r="K39" s="83"/>
      <c r="L39" s="86">
        <v>0</v>
      </c>
      <c r="M39" s="83"/>
      <c r="N39" s="83"/>
      <c r="O39" s="83"/>
      <c r="P39" s="83"/>
      <c r="Q39" s="83"/>
      <c r="R39" s="83"/>
      <c r="S39" s="83"/>
    </row>
    <row r="40" spans="2:19" ht="22.5" customHeight="1">
      <c r="B40" s="116" t="s">
        <v>558</v>
      </c>
      <c r="C40" s="131">
        <v>204</v>
      </c>
      <c r="D40" s="132" t="s">
        <v>227</v>
      </c>
      <c r="E40" s="132" t="s">
        <v>28</v>
      </c>
      <c r="F40" s="131" t="s">
        <v>64</v>
      </c>
      <c r="G40" s="132" t="s">
        <v>414</v>
      </c>
      <c r="H40" s="132" t="s">
        <v>415</v>
      </c>
      <c r="I40" s="133">
        <v>38</v>
      </c>
      <c r="J40" s="133">
        <v>38</v>
      </c>
      <c r="K40" s="83"/>
      <c r="L40" s="86">
        <v>0</v>
      </c>
      <c r="M40" s="83"/>
      <c r="N40" s="83"/>
      <c r="O40" s="83"/>
      <c r="P40" s="83"/>
      <c r="Q40" s="83"/>
      <c r="R40" s="83"/>
      <c r="S40" s="83"/>
    </row>
    <row r="41" spans="2:19" ht="22.5" customHeight="1">
      <c r="B41" s="116" t="s">
        <v>558</v>
      </c>
      <c r="C41" s="131">
        <v>204</v>
      </c>
      <c r="D41" s="132" t="s">
        <v>227</v>
      </c>
      <c r="E41" s="132" t="s">
        <v>28</v>
      </c>
      <c r="F41" s="131" t="s">
        <v>64</v>
      </c>
      <c r="G41" s="132" t="s">
        <v>418</v>
      </c>
      <c r="H41" s="132" t="s">
        <v>419</v>
      </c>
      <c r="I41" s="133">
        <v>82</v>
      </c>
      <c r="J41" s="133">
        <v>0</v>
      </c>
      <c r="K41" s="83"/>
      <c r="L41" s="86">
        <v>82</v>
      </c>
      <c r="M41" s="83"/>
      <c r="N41" s="83"/>
      <c r="O41" s="83"/>
      <c r="P41" s="83"/>
      <c r="Q41" s="83"/>
      <c r="R41" s="83"/>
      <c r="S41" s="83"/>
    </row>
  </sheetData>
  <mergeCells count="20">
    <mergeCell ref="R6:R7"/>
    <mergeCell ref="S6:S7"/>
    <mergeCell ref="E6:E7"/>
    <mergeCell ref="I6:I7"/>
    <mergeCell ref="J6:K6"/>
    <mergeCell ref="L6:L7"/>
    <mergeCell ref="M6:M7"/>
    <mergeCell ref="N6:O6"/>
    <mergeCell ref="B2:S2"/>
    <mergeCell ref="B4:D4"/>
    <mergeCell ref="B5:B7"/>
    <mergeCell ref="C5:E5"/>
    <mergeCell ref="F5:F7"/>
    <mergeCell ref="G5:G7"/>
    <mergeCell ref="H5:H7"/>
    <mergeCell ref="I5:S5"/>
    <mergeCell ref="C6:C7"/>
    <mergeCell ref="D6:D7"/>
    <mergeCell ref="P6:P7"/>
    <mergeCell ref="Q6:Q7"/>
  </mergeCells>
  <phoneticPr fontId="4" type="noConversion"/>
  <pageMargins left="0.19685039370078741" right="0.19685039370078741" top="0.43307086614173229" bottom="0.47244094488188981" header="0.31496062992125984" footer="0.31496062992125984"/>
  <pageSetup paperSize="9" orientation="landscape" horizontalDpi="180" verticalDpi="180" r:id="rId1"/>
</worksheet>
</file>

<file path=xl/worksheets/sheet17.xml><?xml version="1.0" encoding="utf-8"?>
<worksheet xmlns="http://schemas.openxmlformats.org/spreadsheetml/2006/main" xmlns:r="http://schemas.openxmlformats.org/officeDocument/2006/relationships">
  <dimension ref="B2:Q24"/>
  <sheetViews>
    <sheetView topLeftCell="A7" workbookViewId="0">
      <selection activeCell="G22" activeCellId="1" sqref="G15:G16 G22:G24"/>
    </sheetView>
  </sheetViews>
  <sheetFormatPr defaultRowHeight="13.5"/>
  <cols>
    <col min="1" max="1" width="3.25" customWidth="1"/>
    <col min="3" max="3" width="22.375" customWidth="1"/>
    <col min="4" max="4" width="25.875" customWidth="1"/>
    <col min="11" max="17" width="2.625" customWidth="1"/>
  </cols>
  <sheetData>
    <row r="2" spans="2:17" ht="22.5">
      <c r="B2" s="204" t="s">
        <v>431</v>
      </c>
      <c r="C2" s="204"/>
      <c r="D2" s="204"/>
      <c r="E2" s="204"/>
      <c r="F2" s="204"/>
      <c r="G2" s="204"/>
      <c r="H2" s="204"/>
      <c r="I2" s="204"/>
      <c r="J2" s="204"/>
      <c r="K2" s="204"/>
      <c r="L2" s="204"/>
      <c r="M2" s="204"/>
      <c r="N2" s="204"/>
      <c r="O2" s="204"/>
      <c r="P2" s="204"/>
      <c r="Q2" s="204"/>
    </row>
    <row r="3" spans="2:17" ht="22.5">
      <c r="B3" s="65"/>
      <c r="C3" s="65"/>
      <c r="D3" s="65"/>
      <c r="E3" s="65"/>
      <c r="F3" s="65"/>
      <c r="G3" s="65"/>
      <c r="H3" s="65"/>
      <c r="I3" s="65"/>
      <c r="J3" s="65"/>
      <c r="K3" s="65"/>
      <c r="L3" s="65"/>
      <c r="Q3" s="66" t="s">
        <v>158</v>
      </c>
    </row>
    <row r="4" spans="2:17">
      <c r="B4" s="3" t="s">
        <v>33</v>
      </c>
      <c r="Q4" s="2" t="s">
        <v>0</v>
      </c>
    </row>
    <row r="5" spans="2:17">
      <c r="B5" s="212" t="s">
        <v>5</v>
      </c>
      <c r="C5" s="212" t="s">
        <v>159</v>
      </c>
      <c r="D5" s="212" t="s">
        <v>160</v>
      </c>
      <c r="E5" s="212" t="s">
        <v>161</v>
      </c>
      <c r="F5" s="212" t="s">
        <v>162</v>
      </c>
      <c r="G5" s="212" t="s">
        <v>157</v>
      </c>
      <c r="H5" s="212"/>
      <c r="I5" s="212"/>
      <c r="J5" s="212"/>
      <c r="K5" s="212"/>
      <c r="L5" s="212"/>
      <c r="M5" s="212"/>
      <c r="N5" s="212"/>
      <c r="O5" s="212"/>
      <c r="P5" s="212"/>
      <c r="Q5" s="212"/>
    </row>
    <row r="6" spans="2:17">
      <c r="B6" s="212"/>
      <c r="C6" s="212"/>
      <c r="D6" s="212"/>
      <c r="E6" s="212"/>
      <c r="F6" s="212"/>
      <c r="G6" s="212" t="s">
        <v>138</v>
      </c>
      <c r="H6" s="186" t="s">
        <v>2</v>
      </c>
      <c r="I6" s="186"/>
      <c r="J6" s="186" t="s">
        <v>3</v>
      </c>
      <c r="K6" s="186" t="s">
        <v>9</v>
      </c>
      <c r="L6" s="186" t="s">
        <v>10</v>
      </c>
      <c r="M6" s="186"/>
      <c r="N6" s="186" t="s">
        <v>11</v>
      </c>
      <c r="O6" s="186" t="s">
        <v>12</v>
      </c>
      <c r="P6" s="186" t="s">
        <v>13</v>
      </c>
      <c r="Q6" s="186" t="s">
        <v>40</v>
      </c>
    </row>
    <row r="7" spans="2:17" ht="144">
      <c r="B7" s="212"/>
      <c r="C7" s="212"/>
      <c r="D7" s="212"/>
      <c r="E7" s="212"/>
      <c r="F7" s="212">
        <f>SUM(F9:F24)</f>
        <v>0</v>
      </c>
      <c r="G7" s="212"/>
      <c r="H7" s="141" t="s">
        <v>451</v>
      </c>
      <c r="I7" s="140" t="s">
        <v>450</v>
      </c>
      <c r="J7" s="186"/>
      <c r="K7" s="186"/>
      <c r="L7" s="5" t="s">
        <v>16</v>
      </c>
      <c r="M7" s="6" t="s">
        <v>41</v>
      </c>
      <c r="N7" s="186"/>
      <c r="O7" s="186"/>
      <c r="P7" s="186"/>
      <c r="Q7" s="186"/>
    </row>
    <row r="8" spans="2:17" ht="21.75" customHeight="1">
      <c r="B8" s="173"/>
      <c r="C8" s="173"/>
      <c r="D8" s="173"/>
      <c r="E8" s="173"/>
      <c r="F8" s="173"/>
      <c r="G8" s="173">
        <f>SUM(G9:G24)</f>
        <v>4508.24</v>
      </c>
      <c r="H8" s="173">
        <f>SUM(H9:H24)</f>
        <v>4059.14</v>
      </c>
      <c r="I8" s="173">
        <f>SUM(I9:I24)</f>
        <v>0</v>
      </c>
      <c r="J8" s="173">
        <f>SUM(J9:J24)</f>
        <v>449.1</v>
      </c>
      <c r="K8" s="172"/>
      <c r="L8" s="5"/>
      <c r="M8" s="172"/>
      <c r="N8" s="172"/>
      <c r="O8" s="172"/>
      <c r="P8" s="172"/>
      <c r="Q8" s="172"/>
    </row>
    <row r="9" spans="2:17">
      <c r="B9" s="174" t="s">
        <v>540</v>
      </c>
      <c r="C9" s="83"/>
      <c r="D9" s="145" t="s">
        <v>456</v>
      </c>
      <c r="E9" s="145"/>
      <c r="F9" s="145"/>
      <c r="G9" s="145">
        <f>H9+J9</f>
        <v>66.8</v>
      </c>
      <c r="H9" s="145">
        <v>66.8</v>
      </c>
      <c r="I9" s="145"/>
      <c r="J9" s="145"/>
      <c r="K9" s="83"/>
      <c r="L9" s="83"/>
      <c r="M9" s="83"/>
      <c r="N9" s="83"/>
      <c r="O9" s="83"/>
      <c r="P9" s="83"/>
      <c r="Q9" s="83"/>
    </row>
    <row r="10" spans="2:17">
      <c r="B10" s="175" t="s">
        <v>540</v>
      </c>
      <c r="C10" s="83"/>
      <c r="D10" s="104" t="s">
        <v>455</v>
      </c>
      <c r="E10" s="104"/>
      <c r="F10" s="104"/>
      <c r="G10" s="104">
        <f t="shared" ref="G10:G24" si="0">H10+J10</f>
        <v>10.77</v>
      </c>
      <c r="H10" s="104">
        <v>10.77</v>
      </c>
      <c r="I10" s="104"/>
      <c r="J10" s="104"/>
      <c r="K10" s="83"/>
      <c r="L10" s="83"/>
      <c r="M10" s="83"/>
      <c r="N10" s="83"/>
      <c r="O10" s="83"/>
      <c r="P10" s="83"/>
      <c r="Q10" s="83"/>
    </row>
    <row r="11" spans="2:17">
      <c r="B11" s="175" t="s">
        <v>540</v>
      </c>
      <c r="C11" s="83"/>
      <c r="D11" s="104" t="s">
        <v>455</v>
      </c>
      <c r="E11" s="104"/>
      <c r="F11" s="104"/>
      <c r="G11" s="104">
        <f t="shared" si="0"/>
        <v>180</v>
      </c>
      <c r="H11" s="104">
        <v>180</v>
      </c>
      <c r="I11" s="104"/>
      <c r="J11" s="104"/>
      <c r="K11" s="83"/>
      <c r="L11" s="83"/>
      <c r="M11" s="83"/>
      <c r="N11" s="83"/>
      <c r="O11" s="83"/>
      <c r="P11" s="83"/>
      <c r="Q11" s="83"/>
    </row>
    <row r="12" spans="2:17">
      <c r="B12" s="175" t="s">
        <v>541</v>
      </c>
      <c r="C12" s="160"/>
      <c r="D12" s="145" t="s">
        <v>456</v>
      </c>
      <c r="E12" s="145"/>
      <c r="F12" s="145"/>
      <c r="G12" s="145">
        <f t="shared" si="0"/>
        <v>375.1</v>
      </c>
      <c r="H12" s="145"/>
      <c r="I12" s="145"/>
      <c r="J12" s="145">
        <v>375.1</v>
      </c>
      <c r="K12" s="83"/>
      <c r="L12" s="83"/>
      <c r="M12" s="83"/>
      <c r="N12" s="83"/>
      <c r="O12" s="83"/>
      <c r="P12" s="83"/>
      <c r="Q12" s="83"/>
    </row>
    <row r="13" spans="2:17">
      <c r="B13" s="175" t="s">
        <v>541</v>
      </c>
      <c r="C13" s="160"/>
      <c r="D13" s="83" t="s">
        <v>537</v>
      </c>
      <c r="E13" s="83"/>
      <c r="F13" s="83"/>
      <c r="G13" s="83">
        <f t="shared" si="0"/>
        <v>50</v>
      </c>
      <c r="H13" s="83"/>
      <c r="I13" s="83"/>
      <c r="J13" s="83">
        <v>50</v>
      </c>
      <c r="K13" s="83"/>
      <c r="L13" s="83"/>
      <c r="M13" s="83"/>
      <c r="N13" s="83"/>
      <c r="O13" s="83"/>
      <c r="P13" s="83"/>
      <c r="Q13" s="83"/>
    </row>
    <row r="14" spans="2:17">
      <c r="B14" s="175" t="s">
        <v>542</v>
      </c>
      <c r="C14" s="83" t="s">
        <v>538</v>
      </c>
      <c r="D14" s="83"/>
      <c r="E14" s="83"/>
      <c r="F14" s="83"/>
      <c r="G14" s="83">
        <f t="shared" si="0"/>
        <v>0</v>
      </c>
      <c r="H14" s="83"/>
      <c r="I14" s="83"/>
      <c r="J14" s="83"/>
      <c r="K14" s="83"/>
      <c r="L14" s="83"/>
      <c r="M14" s="83"/>
      <c r="N14" s="83"/>
      <c r="O14" s="83"/>
      <c r="P14" s="83"/>
      <c r="Q14" s="83"/>
    </row>
    <row r="15" spans="2:17">
      <c r="B15" s="175" t="s">
        <v>543</v>
      </c>
      <c r="C15" s="83" t="s">
        <v>545</v>
      </c>
      <c r="D15" s="83" t="s">
        <v>537</v>
      </c>
      <c r="E15" s="83"/>
      <c r="F15" s="83"/>
      <c r="G15" s="83">
        <f t="shared" si="0"/>
        <v>24</v>
      </c>
      <c r="H15" s="83"/>
      <c r="I15" s="83"/>
      <c r="J15" s="83">
        <v>24</v>
      </c>
      <c r="K15" s="83"/>
      <c r="L15" s="83"/>
      <c r="M15" s="83"/>
      <c r="N15" s="83"/>
      <c r="O15" s="83"/>
      <c r="P15" s="83"/>
      <c r="Q15" s="83"/>
    </row>
    <row r="16" spans="2:17">
      <c r="B16" s="175" t="s">
        <v>519</v>
      </c>
      <c r="C16" s="83" t="s">
        <v>546</v>
      </c>
      <c r="D16" s="83" t="s">
        <v>537</v>
      </c>
      <c r="E16" s="83"/>
      <c r="F16" s="83"/>
      <c r="G16" s="83">
        <f t="shared" si="0"/>
        <v>320</v>
      </c>
      <c r="H16" s="83">
        <v>320</v>
      </c>
      <c r="I16" s="83"/>
      <c r="J16" s="83"/>
      <c r="K16" s="83"/>
      <c r="L16" s="83"/>
      <c r="M16" s="83"/>
      <c r="N16" s="83"/>
      <c r="O16" s="83"/>
      <c r="P16" s="83"/>
      <c r="Q16" s="83"/>
    </row>
    <row r="17" spans="2:17">
      <c r="B17" s="175" t="s">
        <v>519</v>
      </c>
      <c r="C17" s="83" t="s">
        <v>547</v>
      </c>
      <c r="D17" s="145" t="s">
        <v>456</v>
      </c>
      <c r="E17" s="145"/>
      <c r="F17" s="145"/>
      <c r="G17" s="145">
        <f t="shared" si="0"/>
        <v>617</v>
      </c>
      <c r="H17" s="145">
        <v>617</v>
      </c>
      <c r="I17" s="145"/>
      <c r="J17" s="145"/>
      <c r="K17" s="83"/>
      <c r="L17" s="83"/>
      <c r="M17" s="83"/>
      <c r="N17" s="83"/>
      <c r="O17" s="83"/>
      <c r="P17" s="83"/>
      <c r="Q17" s="83"/>
    </row>
    <row r="18" spans="2:17">
      <c r="B18" s="175" t="s">
        <v>519</v>
      </c>
      <c r="C18" s="83" t="s">
        <v>548</v>
      </c>
      <c r="D18" s="145" t="s">
        <v>456</v>
      </c>
      <c r="E18" s="145"/>
      <c r="F18" s="145"/>
      <c r="G18" s="145">
        <f t="shared" si="0"/>
        <v>763.84</v>
      </c>
      <c r="H18" s="145">
        <f>588.84+175</f>
        <v>763.84</v>
      </c>
      <c r="I18" s="145"/>
      <c r="J18" s="145"/>
      <c r="K18" s="83"/>
      <c r="L18" s="83"/>
      <c r="M18" s="83"/>
      <c r="N18" s="83"/>
      <c r="O18" s="83"/>
      <c r="P18" s="83"/>
      <c r="Q18" s="83"/>
    </row>
    <row r="19" spans="2:17">
      <c r="B19" s="175" t="s">
        <v>519</v>
      </c>
      <c r="C19" s="83" t="s">
        <v>549</v>
      </c>
      <c r="D19" s="104" t="s">
        <v>455</v>
      </c>
      <c r="E19" s="104"/>
      <c r="F19" s="104"/>
      <c r="G19" s="104">
        <f t="shared" si="0"/>
        <v>500</v>
      </c>
      <c r="H19" s="104">
        <v>500</v>
      </c>
      <c r="I19" s="104"/>
      <c r="J19" s="104"/>
      <c r="K19" s="83"/>
      <c r="L19" s="83"/>
      <c r="M19" s="83"/>
      <c r="N19" s="83"/>
      <c r="O19" s="83"/>
      <c r="P19" s="83"/>
      <c r="Q19" s="83"/>
    </row>
    <row r="20" spans="2:17">
      <c r="B20" s="175" t="s">
        <v>519</v>
      </c>
      <c r="C20" s="83" t="s">
        <v>550</v>
      </c>
      <c r="D20" s="145" t="s">
        <v>456</v>
      </c>
      <c r="E20" s="145"/>
      <c r="F20" s="145"/>
      <c r="G20" s="145">
        <f t="shared" si="0"/>
        <v>177.84</v>
      </c>
      <c r="H20" s="145">
        <v>177.84</v>
      </c>
      <c r="I20" s="145"/>
      <c r="J20" s="145"/>
      <c r="K20" s="83"/>
      <c r="L20" s="83"/>
      <c r="M20" s="83"/>
      <c r="N20" s="83"/>
      <c r="O20" s="83"/>
      <c r="P20" s="83"/>
      <c r="Q20" s="83"/>
    </row>
    <row r="21" spans="2:17">
      <c r="B21" s="175" t="s">
        <v>519</v>
      </c>
      <c r="C21" s="83" t="s">
        <v>551</v>
      </c>
      <c r="D21" s="104" t="s">
        <v>455</v>
      </c>
      <c r="E21" s="104"/>
      <c r="F21" s="104"/>
      <c r="G21" s="104">
        <f t="shared" si="0"/>
        <v>59.49</v>
      </c>
      <c r="H21" s="104">
        <v>59.49</v>
      </c>
      <c r="I21" s="104"/>
      <c r="J21" s="104"/>
      <c r="K21" s="83"/>
      <c r="L21" s="83"/>
      <c r="M21" s="83"/>
      <c r="N21" s="83"/>
      <c r="O21" s="83"/>
      <c r="P21" s="83"/>
      <c r="Q21" s="83"/>
    </row>
    <row r="22" spans="2:17">
      <c r="B22" s="175" t="s">
        <v>519</v>
      </c>
      <c r="C22" s="83" t="s">
        <v>552</v>
      </c>
      <c r="D22" s="83" t="s">
        <v>537</v>
      </c>
      <c r="E22" s="83"/>
      <c r="F22" s="83"/>
      <c r="G22" s="83">
        <f t="shared" si="0"/>
        <v>43.5</v>
      </c>
      <c r="H22" s="83">
        <v>43.5</v>
      </c>
      <c r="I22" s="83"/>
      <c r="J22" s="83"/>
      <c r="K22" s="83"/>
      <c r="L22" s="83"/>
      <c r="M22" s="83"/>
      <c r="N22" s="83"/>
      <c r="O22" s="83"/>
      <c r="P22" s="83"/>
      <c r="Q22" s="83"/>
    </row>
    <row r="23" spans="2:17">
      <c r="B23" s="175" t="s">
        <v>519</v>
      </c>
      <c r="C23" s="83" t="s">
        <v>553</v>
      </c>
      <c r="D23" s="83" t="s">
        <v>537</v>
      </c>
      <c r="E23" s="83"/>
      <c r="F23" s="83"/>
      <c r="G23" s="83">
        <f t="shared" si="0"/>
        <v>24.9</v>
      </c>
      <c r="H23" s="83">
        <v>24.9</v>
      </c>
      <c r="I23" s="83"/>
      <c r="J23" s="83"/>
      <c r="K23" s="83"/>
      <c r="L23" s="83"/>
      <c r="M23" s="83"/>
      <c r="N23" s="83"/>
      <c r="O23" s="83"/>
      <c r="P23" s="83"/>
      <c r="Q23" s="83"/>
    </row>
    <row r="24" spans="2:17">
      <c r="B24" s="175" t="s">
        <v>519</v>
      </c>
      <c r="C24" s="83" t="s">
        <v>554</v>
      </c>
      <c r="D24" s="83" t="s">
        <v>537</v>
      </c>
      <c r="E24" s="83"/>
      <c r="F24" s="83"/>
      <c r="G24" s="83">
        <f t="shared" si="0"/>
        <v>1295</v>
      </c>
      <c r="H24" s="83">
        <v>1295</v>
      </c>
      <c r="I24" s="83"/>
      <c r="J24" s="83"/>
      <c r="K24" s="83"/>
      <c r="L24" s="83"/>
      <c r="M24" s="83"/>
      <c r="N24" s="83"/>
      <c r="O24" s="83"/>
      <c r="P24" s="83"/>
      <c r="Q24" s="83"/>
    </row>
  </sheetData>
  <mergeCells count="16">
    <mergeCell ref="Q6:Q7"/>
    <mergeCell ref="B2:Q2"/>
    <mergeCell ref="B5:B7"/>
    <mergeCell ref="C5:C7"/>
    <mergeCell ref="D5:D7"/>
    <mergeCell ref="E5:E7"/>
    <mergeCell ref="F5:F7"/>
    <mergeCell ref="G5:Q5"/>
    <mergeCell ref="G6:G7"/>
    <mergeCell ref="H6:I6"/>
    <mergeCell ref="J6:J7"/>
    <mergeCell ref="K6:K7"/>
    <mergeCell ref="L6:M6"/>
    <mergeCell ref="N6:N7"/>
    <mergeCell ref="O6:O7"/>
    <mergeCell ref="P6:P7"/>
  </mergeCells>
  <phoneticPr fontId="4" type="noConversion"/>
  <pageMargins left="0.77" right="0.31" top="0.4" bottom="0.48" header="0.31496062992125984" footer="0.31496062992125984"/>
  <pageSetup paperSize="9" orientation="landscape" horizontalDpi="180" verticalDpi="180" r:id="rId1"/>
</worksheet>
</file>

<file path=xl/worksheets/sheet18.xml><?xml version="1.0" encoding="utf-8"?>
<worksheet xmlns="http://schemas.openxmlformats.org/spreadsheetml/2006/main" xmlns:r="http://schemas.openxmlformats.org/officeDocument/2006/relationships">
  <dimension ref="B2:R21"/>
  <sheetViews>
    <sheetView workbookViewId="0">
      <selection activeCell="G34" sqref="G34"/>
    </sheetView>
  </sheetViews>
  <sheetFormatPr defaultRowHeight="13.5"/>
  <cols>
    <col min="12" max="18" width="3.625" customWidth="1"/>
  </cols>
  <sheetData>
    <row r="2" spans="2:18" ht="22.5">
      <c r="B2" s="204" t="s">
        <v>430</v>
      </c>
      <c r="C2" s="204"/>
      <c r="D2" s="204"/>
      <c r="E2" s="204"/>
      <c r="F2" s="204"/>
      <c r="G2" s="204"/>
      <c r="H2" s="204"/>
      <c r="I2" s="204"/>
      <c r="J2" s="204"/>
      <c r="K2" s="204"/>
      <c r="L2" s="204"/>
      <c r="M2" s="204"/>
      <c r="N2" s="204"/>
      <c r="O2" s="204"/>
      <c r="P2" s="204"/>
      <c r="Q2" s="204"/>
      <c r="R2" s="204"/>
    </row>
    <row r="3" spans="2:18" ht="22.5">
      <c r="B3" s="65"/>
      <c r="C3" s="65"/>
      <c r="D3" s="65"/>
      <c r="E3" s="65"/>
      <c r="F3" s="65"/>
      <c r="G3" s="65"/>
      <c r="H3" s="65"/>
      <c r="I3" s="65"/>
      <c r="J3" s="65"/>
      <c r="K3" s="65"/>
      <c r="L3" s="65"/>
      <c r="M3" s="65"/>
      <c r="R3" s="66" t="s">
        <v>163</v>
      </c>
    </row>
    <row r="4" spans="2:18">
      <c r="B4" s="3" t="s">
        <v>105</v>
      </c>
      <c r="R4" s="2" t="s">
        <v>0</v>
      </c>
    </row>
    <row r="5" spans="2:18">
      <c r="B5" s="212" t="s">
        <v>5</v>
      </c>
      <c r="C5" s="213" t="s">
        <v>164</v>
      </c>
      <c r="D5" s="213" t="s">
        <v>165</v>
      </c>
      <c r="E5" s="213" t="s">
        <v>166</v>
      </c>
      <c r="F5" s="213" t="s">
        <v>167</v>
      </c>
      <c r="G5" s="213" t="s">
        <v>168</v>
      </c>
      <c r="H5" s="212" t="s">
        <v>107</v>
      </c>
      <c r="I5" s="212"/>
      <c r="J5" s="212"/>
      <c r="K5" s="212"/>
      <c r="L5" s="212"/>
      <c r="M5" s="212"/>
      <c r="N5" s="212"/>
      <c r="O5" s="212"/>
      <c r="P5" s="212"/>
      <c r="Q5" s="212"/>
      <c r="R5" s="212"/>
    </row>
    <row r="6" spans="2:18">
      <c r="B6" s="212"/>
      <c r="C6" s="213"/>
      <c r="D6" s="213"/>
      <c r="E6" s="213"/>
      <c r="F6" s="213"/>
      <c r="G6" s="213" t="s">
        <v>168</v>
      </c>
      <c r="H6" s="212" t="s">
        <v>169</v>
      </c>
      <c r="I6" s="186" t="s">
        <v>2</v>
      </c>
      <c r="J6" s="186"/>
      <c r="K6" s="186" t="s">
        <v>3</v>
      </c>
      <c r="L6" s="186" t="s">
        <v>9</v>
      </c>
      <c r="M6" s="186" t="s">
        <v>10</v>
      </c>
      <c r="N6" s="186"/>
      <c r="O6" s="186" t="s">
        <v>11</v>
      </c>
      <c r="P6" s="186" t="s">
        <v>12</v>
      </c>
      <c r="Q6" s="186" t="s">
        <v>13</v>
      </c>
      <c r="R6" s="186" t="s">
        <v>109</v>
      </c>
    </row>
    <row r="7" spans="2:18" ht="144">
      <c r="B7" s="212"/>
      <c r="C7" s="213"/>
      <c r="D7" s="213"/>
      <c r="E7" s="213"/>
      <c r="F7" s="213"/>
      <c r="G7" s="213"/>
      <c r="H7" s="212"/>
      <c r="I7" s="141" t="s">
        <v>451</v>
      </c>
      <c r="J7" s="140" t="s">
        <v>450</v>
      </c>
      <c r="K7" s="186"/>
      <c r="L7" s="186"/>
      <c r="M7" s="5" t="s">
        <v>16</v>
      </c>
      <c r="N7" s="6" t="s">
        <v>110</v>
      </c>
      <c r="O7" s="186"/>
      <c r="P7" s="186"/>
      <c r="Q7" s="186"/>
      <c r="R7" s="186"/>
    </row>
    <row r="8" spans="2:18">
      <c r="B8" s="159"/>
      <c r="C8" s="161"/>
      <c r="D8" s="161"/>
      <c r="E8" s="161"/>
      <c r="F8" s="161"/>
      <c r="G8" s="161"/>
      <c r="H8" s="161"/>
      <c r="I8" s="161"/>
      <c r="J8" s="161"/>
      <c r="K8" s="161"/>
      <c r="L8" s="83"/>
      <c r="M8" s="83"/>
      <c r="N8" s="83"/>
      <c r="O8" s="83"/>
      <c r="P8" s="83"/>
      <c r="Q8" s="83"/>
      <c r="R8" s="83"/>
    </row>
    <row r="9" spans="2:18">
      <c r="B9" s="161"/>
      <c r="C9" s="161"/>
      <c r="D9" s="161"/>
      <c r="E9" s="161"/>
      <c r="F9" s="161"/>
      <c r="G9" s="161"/>
      <c r="H9" s="161"/>
      <c r="I9" s="161"/>
      <c r="J9" s="161"/>
      <c r="K9" s="161"/>
      <c r="L9" s="83"/>
      <c r="M9" s="83"/>
      <c r="N9" s="83"/>
      <c r="O9" s="83"/>
      <c r="P9" s="83"/>
      <c r="Q9" s="83"/>
      <c r="R9" s="83"/>
    </row>
    <row r="10" spans="2:18">
      <c r="B10" s="83"/>
      <c r="C10" s="83"/>
      <c r="D10" s="83"/>
      <c r="E10" s="83"/>
      <c r="F10" s="83"/>
      <c r="G10" s="83"/>
      <c r="H10" s="83"/>
      <c r="I10" s="83"/>
      <c r="J10" s="83"/>
      <c r="K10" s="83"/>
      <c r="L10" s="83"/>
      <c r="M10" s="83"/>
      <c r="N10" s="83"/>
      <c r="O10" s="83"/>
      <c r="P10" s="83"/>
      <c r="Q10" s="83"/>
      <c r="R10" s="83"/>
    </row>
    <row r="11" spans="2:18">
      <c r="B11" s="83"/>
      <c r="C11" s="83"/>
      <c r="D11" s="83"/>
      <c r="E11" s="83"/>
      <c r="F11" s="83"/>
      <c r="G11" s="83"/>
      <c r="H11" s="83"/>
      <c r="I11" s="83"/>
      <c r="J11" s="83"/>
      <c r="K11" s="83"/>
      <c r="L11" s="83"/>
      <c r="M11" s="83"/>
      <c r="N11" s="83"/>
      <c r="O11" s="83"/>
      <c r="P11" s="83"/>
      <c r="Q11" s="83"/>
      <c r="R11" s="83"/>
    </row>
    <row r="12" spans="2:18">
      <c r="B12" s="83"/>
      <c r="C12" s="83"/>
      <c r="D12" s="83"/>
      <c r="E12" s="83"/>
      <c r="F12" s="83"/>
      <c r="G12" s="83"/>
      <c r="H12" s="83"/>
      <c r="I12" s="83"/>
      <c r="J12" s="83"/>
      <c r="K12" s="83"/>
      <c r="L12" s="83"/>
      <c r="M12" s="83"/>
      <c r="N12" s="83"/>
      <c r="O12" s="83"/>
      <c r="P12" s="83"/>
      <c r="Q12" s="83"/>
      <c r="R12" s="83"/>
    </row>
    <row r="13" spans="2:18">
      <c r="B13" s="83"/>
      <c r="C13" s="83"/>
      <c r="D13" s="83"/>
      <c r="E13" s="83"/>
      <c r="F13" s="83"/>
      <c r="G13" s="83"/>
      <c r="H13" s="83"/>
      <c r="I13" s="83"/>
      <c r="J13" s="83"/>
      <c r="K13" s="83"/>
      <c r="L13" s="83"/>
      <c r="M13" s="83"/>
      <c r="N13" s="83"/>
      <c r="O13" s="83"/>
      <c r="P13" s="83"/>
      <c r="Q13" s="83"/>
      <c r="R13" s="83"/>
    </row>
    <row r="14" spans="2:18">
      <c r="B14" s="83"/>
      <c r="C14" s="83"/>
      <c r="D14" s="83"/>
      <c r="E14" s="83"/>
      <c r="F14" s="83"/>
      <c r="G14" s="83"/>
      <c r="H14" s="83"/>
      <c r="I14" s="83"/>
      <c r="J14" s="83"/>
      <c r="K14" s="83"/>
      <c r="L14" s="83"/>
      <c r="M14" s="83"/>
      <c r="N14" s="83"/>
      <c r="O14" s="83"/>
      <c r="P14" s="83"/>
      <c r="Q14" s="83"/>
      <c r="R14" s="83"/>
    </row>
    <row r="15" spans="2:18">
      <c r="B15" s="83"/>
      <c r="C15" s="83"/>
      <c r="D15" s="83"/>
      <c r="E15" s="83"/>
      <c r="F15" s="83"/>
      <c r="G15" s="83"/>
      <c r="H15" s="83"/>
      <c r="I15" s="83"/>
      <c r="J15" s="83"/>
      <c r="K15" s="83"/>
      <c r="L15" s="83"/>
      <c r="M15" s="83"/>
      <c r="N15" s="83"/>
      <c r="O15" s="83"/>
      <c r="P15" s="83"/>
      <c r="Q15" s="83"/>
      <c r="R15" s="83"/>
    </row>
    <row r="16" spans="2:18">
      <c r="B16" s="83"/>
      <c r="C16" s="83"/>
      <c r="D16" s="83"/>
      <c r="E16" s="83"/>
      <c r="F16" s="83"/>
      <c r="G16" s="83"/>
      <c r="H16" s="83"/>
      <c r="I16" s="83"/>
      <c r="J16" s="83"/>
      <c r="K16" s="83"/>
      <c r="L16" s="83"/>
      <c r="M16" s="83"/>
      <c r="N16" s="83"/>
      <c r="O16" s="83"/>
      <c r="P16" s="83"/>
      <c r="Q16" s="83"/>
      <c r="R16" s="83"/>
    </row>
    <row r="17" spans="2:18">
      <c r="B17" s="83"/>
      <c r="C17" s="83"/>
      <c r="D17" s="83"/>
      <c r="E17" s="83"/>
      <c r="F17" s="83"/>
      <c r="G17" s="83"/>
      <c r="H17" s="83"/>
      <c r="I17" s="83"/>
      <c r="J17" s="83"/>
      <c r="K17" s="83"/>
      <c r="L17" s="83"/>
      <c r="M17" s="83"/>
      <c r="N17" s="83"/>
      <c r="O17" s="83"/>
      <c r="P17" s="83"/>
      <c r="Q17" s="83"/>
      <c r="R17" s="83"/>
    </row>
    <row r="18" spans="2:18">
      <c r="B18" s="83"/>
      <c r="C18" s="83"/>
      <c r="D18" s="83"/>
      <c r="E18" s="83"/>
      <c r="F18" s="83"/>
      <c r="G18" s="83"/>
      <c r="H18" s="83"/>
      <c r="I18" s="83"/>
      <c r="J18" s="83"/>
      <c r="K18" s="83"/>
      <c r="L18" s="83"/>
      <c r="M18" s="83"/>
      <c r="N18" s="83"/>
      <c r="O18" s="83"/>
      <c r="P18" s="83"/>
      <c r="Q18" s="83"/>
      <c r="R18" s="83"/>
    </row>
    <row r="19" spans="2:18">
      <c r="B19" s="83"/>
      <c r="C19" s="83"/>
      <c r="D19" s="83"/>
      <c r="E19" s="83"/>
      <c r="F19" s="83"/>
      <c r="G19" s="83"/>
      <c r="H19" s="83"/>
      <c r="I19" s="83"/>
      <c r="J19" s="83"/>
      <c r="K19" s="83"/>
      <c r="L19" s="83"/>
      <c r="M19" s="83"/>
      <c r="N19" s="83"/>
      <c r="O19" s="83"/>
      <c r="P19" s="83"/>
      <c r="Q19" s="83"/>
      <c r="R19" s="83"/>
    </row>
    <row r="21" spans="2:18">
      <c r="B21" t="s">
        <v>513</v>
      </c>
      <c r="C21" t="s">
        <v>517</v>
      </c>
      <c r="J21" t="s">
        <v>518</v>
      </c>
    </row>
  </sheetData>
  <mergeCells count="17">
    <mergeCell ref="L6:L7"/>
    <mergeCell ref="M6:N6"/>
    <mergeCell ref="O6:O7"/>
    <mergeCell ref="P6:P7"/>
    <mergeCell ref="Q6:Q7"/>
    <mergeCell ref="B2:R2"/>
    <mergeCell ref="B5:B7"/>
    <mergeCell ref="C5:C7"/>
    <mergeCell ref="D5:D7"/>
    <mergeCell ref="E5:E7"/>
    <mergeCell ref="F5:F7"/>
    <mergeCell ref="G5:G7"/>
    <mergeCell ref="H5:R5"/>
    <mergeCell ref="H6:H7"/>
    <mergeCell ref="I6:J6"/>
    <mergeCell ref="R6:R7"/>
    <mergeCell ref="K6:K7"/>
  </mergeCells>
  <phoneticPr fontId="4" type="noConversion"/>
  <pageMargins left="0.70866141732283472" right="0.70866141732283472" top="0.45" bottom="0.48" header="0.31496062992125984" footer="0.31496062992125984"/>
  <pageSetup paperSize="9" orientation="landscape" horizontalDpi="180" verticalDpi="180" r:id="rId1"/>
</worksheet>
</file>

<file path=xl/worksheets/sheet19.xml><?xml version="1.0" encoding="utf-8"?>
<worksheet xmlns="http://schemas.openxmlformats.org/spreadsheetml/2006/main" xmlns:r="http://schemas.openxmlformats.org/officeDocument/2006/relationships">
  <dimension ref="B1:E36"/>
  <sheetViews>
    <sheetView workbookViewId="0">
      <selection activeCell="F9" sqref="F9"/>
    </sheetView>
  </sheetViews>
  <sheetFormatPr defaultRowHeight="13.5"/>
  <cols>
    <col min="1" max="1" width="19.125" customWidth="1"/>
    <col min="2" max="2" width="32" customWidth="1"/>
    <col min="3" max="5" width="24.375" customWidth="1"/>
  </cols>
  <sheetData>
    <row r="1" spans="2:5" ht="19.5" customHeight="1">
      <c r="B1" s="177" t="s">
        <v>427</v>
      </c>
      <c r="C1" s="67"/>
      <c r="D1" s="67"/>
    </row>
    <row r="2" spans="2:5" ht="16.5" customHeight="1">
      <c r="B2" s="67"/>
      <c r="C2" s="67"/>
      <c r="D2" s="68" t="s">
        <v>170</v>
      </c>
    </row>
    <row r="3" spans="2:5">
      <c r="B3" s="103" t="s">
        <v>105</v>
      </c>
      <c r="C3" s="103"/>
      <c r="D3" s="121" t="s">
        <v>171</v>
      </c>
    </row>
    <row r="4" spans="2:5">
      <c r="B4" s="187" t="s">
        <v>172</v>
      </c>
      <c r="C4" s="26" t="s">
        <v>173</v>
      </c>
      <c r="D4" s="26"/>
      <c r="E4" s="214" t="s">
        <v>447</v>
      </c>
    </row>
    <row r="5" spans="2:5">
      <c r="B5" s="187"/>
      <c r="C5" s="102" t="s">
        <v>428</v>
      </c>
      <c r="D5" s="101" t="s">
        <v>176</v>
      </c>
      <c r="E5" s="214"/>
    </row>
    <row r="6" spans="2:5" ht="14.25" customHeight="1">
      <c r="B6" s="98" t="s">
        <v>420</v>
      </c>
      <c r="C6" s="99">
        <f>C11+C16+C21</f>
        <v>946.46</v>
      </c>
      <c r="D6" s="99">
        <f>D11+D16+D21</f>
        <v>1521.6</v>
      </c>
      <c r="E6" s="83">
        <f>C6-D6</f>
        <v>-575.13999999999987</v>
      </c>
    </row>
    <row r="7" spans="2:5" ht="14.25" customHeight="1">
      <c r="B7" s="100" t="s">
        <v>221</v>
      </c>
      <c r="C7" s="99">
        <f>C12+C17+C22</f>
        <v>630</v>
      </c>
      <c r="D7" s="99">
        <f>D12+D17+D22</f>
        <v>780</v>
      </c>
      <c r="E7" s="83">
        <f t="shared" ref="E7:E10" si="0">C7-D7</f>
        <v>-150</v>
      </c>
    </row>
    <row r="8" spans="2:5" ht="14.25" customHeight="1">
      <c r="B8" s="100" t="s">
        <v>222</v>
      </c>
      <c r="C8" s="99">
        <f t="shared" ref="C8:D10" si="1">C13+C18+C23</f>
        <v>283.95999999999998</v>
      </c>
      <c r="D8" s="99">
        <f t="shared" si="1"/>
        <v>697</v>
      </c>
      <c r="E8" s="83">
        <f t="shared" si="0"/>
        <v>-413.04</v>
      </c>
    </row>
    <row r="9" spans="2:5" ht="14.25" customHeight="1">
      <c r="B9" s="100" t="s">
        <v>223</v>
      </c>
      <c r="C9" s="99">
        <f t="shared" si="1"/>
        <v>32.5</v>
      </c>
      <c r="D9" s="99">
        <f t="shared" si="1"/>
        <v>44.6</v>
      </c>
      <c r="E9" s="83">
        <f t="shared" si="0"/>
        <v>-12.100000000000001</v>
      </c>
    </row>
    <row r="10" spans="2:5" ht="14.25" customHeight="1">
      <c r="B10" s="100" t="s">
        <v>224</v>
      </c>
      <c r="C10" s="99">
        <f t="shared" si="1"/>
        <v>0</v>
      </c>
      <c r="D10" s="99">
        <f t="shared" si="1"/>
        <v>0</v>
      </c>
      <c r="E10" s="83">
        <f t="shared" si="0"/>
        <v>0</v>
      </c>
    </row>
    <row r="11" spans="2:5" ht="14.25" customHeight="1">
      <c r="B11" s="176" t="s">
        <v>421</v>
      </c>
      <c r="C11" s="176">
        <f>C12+C13+C14+C15</f>
        <v>0</v>
      </c>
      <c r="D11" s="176">
        <f>D12+D13+D14+D15</f>
        <v>0</v>
      </c>
      <c r="E11" s="145">
        <f t="shared" ref="E11:E35" si="2">C11-D11</f>
        <v>0</v>
      </c>
    </row>
    <row r="12" spans="2:5" ht="14.25" customHeight="1">
      <c r="B12" s="82" t="s">
        <v>221</v>
      </c>
      <c r="C12" s="96"/>
      <c r="D12" s="96"/>
      <c r="E12" s="83">
        <f t="shared" si="2"/>
        <v>0</v>
      </c>
    </row>
    <row r="13" spans="2:5" ht="14.25" customHeight="1">
      <c r="B13" s="82" t="s">
        <v>222</v>
      </c>
      <c r="C13" s="96"/>
      <c r="D13" s="96"/>
      <c r="E13" s="83">
        <f t="shared" si="2"/>
        <v>0</v>
      </c>
    </row>
    <row r="14" spans="2:5" ht="14.25" customHeight="1">
      <c r="B14" s="82" t="s">
        <v>223</v>
      </c>
      <c r="C14" s="96"/>
      <c r="D14" s="96"/>
      <c r="E14" s="83">
        <f t="shared" si="2"/>
        <v>0</v>
      </c>
    </row>
    <row r="15" spans="2:5" ht="14.25" customHeight="1">
      <c r="B15" s="82" t="s">
        <v>224</v>
      </c>
      <c r="C15" s="96"/>
      <c r="D15" s="96"/>
      <c r="E15" s="83">
        <f t="shared" si="2"/>
        <v>0</v>
      </c>
    </row>
    <row r="16" spans="2:5" ht="14.25" customHeight="1">
      <c r="B16" s="176" t="s">
        <v>422</v>
      </c>
      <c r="C16" s="176">
        <f>C17+C18+C19+C20</f>
        <v>36.5</v>
      </c>
      <c r="D16" s="176">
        <f>D17+D18+D19+D20</f>
        <v>37.299999999999997</v>
      </c>
      <c r="E16" s="145">
        <f t="shared" si="2"/>
        <v>-0.79999999999999716</v>
      </c>
    </row>
    <row r="17" spans="2:5" ht="14.25" customHeight="1">
      <c r="B17" s="82" t="s">
        <v>221</v>
      </c>
      <c r="C17" s="96">
        <v>30</v>
      </c>
      <c r="D17" s="57">
        <v>30</v>
      </c>
      <c r="E17" s="83">
        <f t="shared" si="2"/>
        <v>0</v>
      </c>
    </row>
    <row r="18" spans="2:5" ht="14.25" customHeight="1">
      <c r="B18" s="82" t="s">
        <v>222</v>
      </c>
      <c r="C18" s="96">
        <v>2</v>
      </c>
      <c r="D18" s="57">
        <v>2.2999999999999998</v>
      </c>
      <c r="E18" s="83">
        <f t="shared" si="2"/>
        <v>-0.29999999999999982</v>
      </c>
    </row>
    <row r="19" spans="2:5" ht="14.25" customHeight="1">
      <c r="B19" s="82" t="s">
        <v>223</v>
      </c>
      <c r="C19" s="96">
        <v>4.5</v>
      </c>
      <c r="D19" s="57">
        <v>5</v>
      </c>
      <c r="E19" s="83">
        <f t="shared" si="2"/>
        <v>-0.5</v>
      </c>
    </row>
    <row r="20" spans="2:5" ht="14.25" customHeight="1">
      <c r="B20" s="82" t="s">
        <v>224</v>
      </c>
      <c r="C20" s="96"/>
      <c r="D20" s="57"/>
      <c r="E20" s="83">
        <f t="shared" si="2"/>
        <v>0</v>
      </c>
    </row>
    <row r="21" spans="2:5" ht="14.25" customHeight="1">
      <c r="B21" s="176" t="s">
        <v>423</v>
      </c>
      <c r="C21" s="176">
        <f>C22+C23+C24+C25</f>
        <v>909.96</v>
      </c>
      <c r="D21" s="176">
        <f>D22+D23+D24+D25</f>
        <v>1484.3</v>
      </c>
      <c r="E21" s="145">
        <f t="shared" si="2"/>
        <v>-574.33999999999992</v>
      </c>
    </row>
    <row r="22" spans="2:5" ht="14.25" customHeight="1">
      <c r="B22" s="100" t="s">
        <v>221</v>
      </c>
      <c r="C22" s="99">
        <f>C27+C32</f>
        <v>600</v>
      </c>
      <c r="D22" s="99">
        <f>D27+D32</f>
        <v>750</v>
      </c>
      <c r="E22" s="83">
        <f t="shared" si="2"/>
        <v>-150</v>
      </c>
    </row>
    <row r="23" spans="2:5" ht="14.25" customHeight="1">
      <c r="B23" s="100" t="s">
        <v>222</v>
      </c>
      <c r="C23" s="99">
        <f t="shared" ref="C23:D25" si="3">C28+C33</f>
        <v>281.95999999999998</v>
      </c>
      <c r="D23" s="99">
        <f t="shared" si="3"/>
        <v>694.7</v>
      </c>
      <c r="E23" s="83">
        <f t="shared" si="2"/>
        <v>-412.74000000000007</v>
      </c>
    </row>
    <row r="24" spans="2:5" ht="14.25" customHeight="1">
      <c r="B24" s="100" t="s">
        <v>223</v>
      </c>
      <c r="C24" s="99">
        <f t="shared" si="3"/>
        <v>28</v>
      </c>
      <c r="D24" s="99">
        <f>D29+D34</f>
        <v>39.6</v>
      </c>
      <c r="E24" s="83">
        <f t="shared" si="2"/>
        <v>-11.600000000000001</v>
      </c>
    </row>
    <row r="25" spans="2:5" ht="14.25" customHeight="1">
      <c r="B25" s="100" t="s">
        <v>224</v>
      </c>
      <c r="C25" s="99">
        <f t="shared" si="3"/>
        <v>0</v>
      </c>
      <c r="D25" s="99">
        <f t="shared" si="3"/>
        <v>0</v>
      </c>
      <c r="E25" s="83">
        <f t="shared" si="2"/>
        <v>0</v>
      </c>
    </row>
    <row r="26" spans="2:5" ht="14.25" customHeight="1">
      <c r="B26" s="99" t="s">
        <v>424</v>
      </c>
      <c r="C26" s="99">
        <f>C27+C28+C29+C30</f>
        <v>0</v>
      </c>
      <c r="D26" s="99">
        <f>D27+D28+D29+D30</f>
        <v>334.7</v>
      </c>
      <c r="E26" s="83">
        <f t="shared" si="2"/>
        <v>-334.7</v>
      </c>
    </row>
    <row r="27" spans="2:5" ht="14.25" customHeight="1">
      <c r="B27" s="82" t="s">
        <v>221</v>
      </c>
      <c r="C27" s="96"/>
      <c r="D27" s="96"/>
      <c r="E27" s="83">
        <f t="shared" si="2"/>
        <v>0</v>
      </c>
    </row>
    <row r="28" spans="2:5" ht="14.25" customHeight="1">
      <c r="B28" s="82" t="s">
        <v>222</v>
      </c>
      <c r="C28" s="96"/>
      <c r="D28" s="96">
        <v>334.7</v>
      </c>
      <c r="E28" s="83">
        <f t="shared" si="2"/>
        <v>-334.7</v>
      </c>
    </row>
    <row r="29" spans="2:5" ht="14.25" customHeight="1">
      <c r="B29" s="82" t="s">
        <v>223</v>
      </c>
      <c r="C29" s="96"/>
      <c r="D29" s="96"/>
      <c r="E29" s="83">
        <f t="shared" si="2"/>
        <v>0</v>
      </c>
    </row>
    <row r="30" spans="2:5" ht="14.25" customHeight="1">
      <c r="B30" s="82" t="s">
        <v>224</v>
      </c>
      <c r="C30" s="96"/>
      <c r="D30" s="96"/>
      <c r="E30" s="83">
        <f t="shared" si="2"/>
        <v>0</v>
      </c>
    </row>
    <row r="31" spans="2:5" ht="14.25" customHeight="1">
      <c r="B31" s="99" t="s">
        <v>425</v>
      </c>
      <c r="C31" s="99">
        <f>C32+C33+C34+C35</f>
        <v>909.96</v>
      </c>
      <c r="D31" s="99">
        <f>D32+D33+D34+D35</f>
        <v>1149.5999999999999</v>
      </c>
      <c r="E31" s="83">
        <f t="shared" si="2"/>
        <v>-239.63999999999987</v>
      </c>
    </row>
    <row r="32" spans="2:5" ht="14.25" customHeight="1">
      <c r="B32" s="82" t="s">
        <v>221</v>
      </c>
      <c r="C32" s="96">
        <v>600</v>
      </c>
      <c r="D32" s="96">
        <v>750</v>
      </c>
      <c r="E32" s="83">
        <f t="shared" si="2"/>
        <v>-150</v>
      </c>
    </row>
    <row r="33" spans="2:5" ht="14.25" customHeight="1">
      <c r="B33" s="82" t="s">
        <v>222</v>
      </c>
      <c r="C33" s="96">
        <v>281.95999999999998</v>
      </c>
      <c r="D33" s="96">
        <v>360</v>
      </c>
      <c r="E33" s="83">
        <f t="shared" si="2"/>
        <v>-78.04000000000002</v>
      </c>
    </row>
    <row r="34" spans="2:5" ht="14.25" customHeight="1">
      <c r="B34" s="82" t="s">
        <v>223</v>
      </c>
      <c r="C34" s="96">
        <v>28</v>
      </c>
      <c r="D34" s="96">
        <v>39.6</v>
      </c>
      <c r="E34" s="83">
        <f t="shared" si="2"/>
        <v>-11.600000000000001</v>
      </c>
    </row>
    <row r="35" spans="2:5" ht="14.25" customHeight="1">
      <c r="B35" s="82" t="s">
        <v>224</v>
      </c>
      <c r="C35" s="96"/>
      <c r="D35" s="96"/>
      <c r="E35" s="83">
        <f t="shared" si="2"/>
        <v>0</v>
      </c>
    </row>
    <row r="36" spans="2:5" ht="24.75" customHeight="1">
      <c r="B36" s="58" t="s">
        <v>426</v>
      </c>
      <c r="C36" s="58"/>
      <c r="D36" s="58"/>
    </row>
  </sheetData>
  <mergeCells count="2">
    <mergeCell ref="B4:B5"/>
    <mergeCell ref="E4:E5"/>
  </mergeCells>
  <phoneticPr fontId="4" type="noConversion"/>
  <pageMargins left="0.70866141732283472" right="0.70866141732283472" top="0.33" bottom="0.33" header="0.2" footer="0.21"/>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A21"/>
  <sheetViews>
    <sheetView topLeftCell="A13" workbookViewId="0">
      <selection activeCell="A38" sqref="A38"/>
    </sheetView>
  </sheetViews>
  <sheetFormatPr defaultRowHeight="11.25"/>
  <cols>
    <col min="1" max="1" width="96.625" style="19" customWidth="1"/>
    <col min="2" max="256" width="9" style="19"/>
    <col min="257" max="257" width="96.625" style="19" customWidth="1"/>
    <col min="258" max="512" width="9" style="19"/>
    <col min="513" max="513" width="96.625" style="19" customWidth="1"/>
    <col min="514" max="768" width="9" style="19"/>
    <col min="769" max="769" width="96.625" style="19" customWidth="1"/>
    <col min="770" max="1024" width="9" style="19"/>
    <col min="1025" max="1025" width="96.625" style="19" customWidth="1"/>
    <col min="1026" max="1280" width="9" style="19"/>
    <col min="1281" max="1281" width="96.625" style="19" customWidth="1"/>
    <col min="1282" max="1536" width="9" style="19"/>
    <col min="1537" max="1537" width="96.625" style="19" customWidth="1"/>
    <col min="1538" max="1792" width="9" style="19"/>
    <col min="1793" max="1793" width="96.625" style="19" customWidth="1"/>
    <col min="1794" max="2048" width="9" style="19"/>
    <col min="2049" max="2049" width="96.625" style="19" customWidth="1"/>
    <col min="2050" max="2304" width="9" style="19"/>
    <col min="2305" max="2305" width="96.625" style="19" customWidth="1"/>
    <col min="2306" max="2560" width="9" style="19"/>
    <col min="2561" max="2561" width="96.625" style="19" customWidth="1"/>
    <col min="2562" max="2816" width="9" style="19"/>
    <col min="2817" max="2817" width="96.625" style="19" customWidth="1"/>
    <col min="2818" max="3072" width="9" style="19"/>
    <col min="3073" max="3073" width="96.625" style="19" customWidth="1"/>
    <col min="3074" max="3328" width="9" style="19"/>
    <col min="3329" max="3329" width="96.625" style="19" customWidth="1"/>
    <col min="3330" max="3584" width="9" style="19"/>
    <col min="3585" max="3585" width="96.625" style="19" customWidth="1"/>
    <col min="3586" max="3840" width="9" style="19"/>
    <col min="3841" max="3841" width="96.625" style="19" customWidth="1"/>
    <col min="3842" max="4096" width="9" style="19"/>
    <col min="4097" max="4097" width="96.625" style="19" customWidth="1"/>
    <col min="4098" max="4352" width="9" style="19"/>
    <col min="4353" max="4353" width="96.625" style="19" customWidth="1"/>
    <col min="4354" max="4608" width="9" style="19"/>
    <col min="4609" max="4609" width="96.625" style="19" customWidth="1"/>
    <col min="4610" max="4864" width="9" style="19"/>
    <col min="4865" max="4865" width="96.625" style="19" customWidth="1"/>
    <col min="4866" max="5120" width="9" style="19"/>
    <col min="5121" max="5121" width="96.625" style="19" customWidth="1"/>
    <col min="5122" max="5376" width="9" style="19"/>
    <col min="5377" max="5377" width="96.625" style="19" customWidth="1"/>
    <col min="5378" max="5632" width="9" style="19"/>
    <col min="5633" max="5633" width="96.625" style="19" customWidth="1"/>
    <col min="5634" max="5888" width="9" style="19"/>
    <col min="5889" max="5889" width="96.625" style="19" customWidth="1"/>
    <col min="5890" max="6144" width="9" style="19"/>
    <col min="6145" max="6145" width="96.625" style="19" customWidth="1"/>
    <col min="6146" max="6400" width="9" style="19"/>
    <col min="6401" max="6401" width="96.625" style="19" customWidth="1"/>
    <col min="6402" max="6656" width="9" style="19"/>
    <col min="6657" max="6657" width="96.625" style="19" customWidth="1"/>
    <col min="6658" max="6912" width="9" style="19"/>
    <col min="6913" max="6913" width="96.625" style="19" customWidth="1"/>
    <col min="6914" max="7168" width="9" style="19"/>
    <col min="7169" max="7169" width="96.625" style="19" customWidth="1"/>
    <col min="7170" max="7424" width="9" style="19"/>
    <col min="7425" max="7425" width="96.625" style="19" customWidth="1"/>
    <col min="7426" max="7680" width="9" style="19"/>
    <col min="7681" max="7681" width="96.625" style="19" customWidth="1"/>
    <col min="7682" max="7936" width="9" style="19"/>
    <col min="7937" max="7937" width="96.625" style="19" customWidth="1"/>
    <col min="7938" max="8192" width="9" style="19"/>
    <col min="8193" max="8193" width="96.625" style="19" customWidth="1"/>
    <col min="8194" max="8448" width="9" style="19"/>
    <col min="8449" max="8449" width="96.625" style="19" customWidth="1"/>
    <col min="8450" max="8704" width="9" style="19"/>
    <col min="8705" max="8705" width="96.625" style="19" customWidth="1"/>
    <col min="8706" max="8960" width="9" style="19"/>
    <col min="8961" max="8961" width="96.625" style="19" customWidth="1"/>
    <col min="8962" max="9216" width="9" style="19"/>
    <col min="9217" max="9217" width="96.625" style="19" customWidth="1"/>
    <col min="9218" max="9472" width="9" style="19"/>
    <col min="9473" max="9473" width="96.625" style="19" customWidth="1"/>
    <col min="9474" max="9728" width="9" style="19"/>
    <col min="9729" max="9729" width="96.625" style="19" customWidth="1"/>
    <col min="9730" max="9984" width="9" style="19"/>
    <col min="9985" max="9985" width="96.625" style="19" customWidth="1"/>
    <col min="9986" max="10240" width="9" style="19"/>
    <col min="10241" max="10241" width="96.625" style="19" customWidth="1"/>
    <col min="10242" max="10496" width="9" style="19"/>
    <col min="10497" max="10497" width="96.625" style="19" customWidth="1"/>
    <col min="10498" max="10752" width="9" style="19"/>
    <col min="10753" max="10753" width="96.625" style="19" customWidth="1"/>
    <col min="10754" max="11008" width="9" style="19"/>
    <col min="11009" max="11009" width="96.625" style="19" customWidth="1"/>
    <col min="11010" max="11264" width="9" style="19"/>
    <col min="11265" max="11265" width="96.625" style="19" customWidth="1"/>
    <col min="11266" max="11520" width="9" style="19"/>
    <col min="11521" max="11521" width="96.625" style="19" customWidth="1"/>
    <col min="11522" max="11776" width="9" style="19"/>
    <col min="11777" max="11777" width="96.625" style="19" customWidth="1"/>
    <col min="11778" max="12032" width="9" style="19"/>
    <col min="12033" max="12033" width="96.625" style="19" customWidth="1"/>
    <col min="12034" max="12288" width="9" style="19"/>
    <col min="12289" max="12289" width="96.625" style="19" customWidth="1"/>
    <col min="12290" max="12544" width="9" style="19"/>
    <col min="12545" max="12545" width="96.625" style="19" customWidth="1"/>
    <col min="12546" max="12800" width="9" style="19"/>
    <col min="12801" max="12801" width="96.625" style="19" customWidth="1"/>
    <col min="12802" max="13056" width="9" style="19"/>
    <col min="13057" max="13057" width="96.625" style="19" customWidth="1"/>
    <col min="13058" max="13312" width="9" style="19"/>
    <col min="13313" max="13313" width="96.625" style="19" customWidth="1"/>
    <col min="13314" max="13568" width="9" style="19"/>
    <col min="13569" max="13569" width="96.625" style="19" customWidth="1"/>
    <col min="13570" max="13824" width="9" style="19"/>
    <col min="13825" max="13825" width="96.625" style="19" customWidth="1"/>
    <col min="13826" max="14080" width="9" style="19"/>
    <col min="14081" max="14081" width="96.625" style="19" customWidth="1"/>
    <col min="14082" max="14336" width="9" style="19"/>
    <col min="14337" max="14337" width="96.625" style="19" customWidth="1"/>
    <col min="14338" max="14592" width="9" style="19"/>
    <col min="14593" max="14593" width="96.625" style="19" customWidth="1"/>
    <col min="14594" max="14848" width="9" style="19"/>
    <col min="14849" max="14849" width="96.625" style="19" customWidth="1"/>
    <col min="14850" max="15104" width="9" style="19"/>
    <col min="15105" max="15105" width="96.625" style="19" customWidth="1"/>
    <col min="15106" max="15360" width="9" style="19"/>
    <col min="15361" max="15361" width="96.625" style="19" customWidth="1"/>
    <col min="15362" max="15616" width="9" style="19"/>
    <col min="15617" max="15617" width="96.625" style="19" customWidth="1"/>
    <col min="15618" max="15872" width="9" style="19"/>
    <col min="15873" max="15873" width="96.625" style="19" customWidth="1"/>
    <col min="15874" max="16128" width="9" style="19"/>
    <col min="16129" max="16129" width="96.625" style="19" customWidth="1"/>
    <col min="16130" max="16384" width="9" style="19"/>
  </cols>
  <sheetData>
    <row r="1" spans="1:1" ht="27" customHeight="1">
      <c r="A1" s="20" t="s">
        <v>81</v>
      </c>
    </row>
    <row r="2" spans="1:1" s="22" customFormat="1" ht="21.75" customHeight="1">
      <c r="A2" s="21" t="s">
        <v>82</v>
      </c>
    </row>
    <row r="3" spans="1:1" s="22" customFormat="1" ht="21.75" customHeight="1">
      <c r="A3" s="21" t="s">
        <v>83</v>
      </c>
    </row>
    <row r="4" spans="1:1" s="22" customFormat="1" ht="21.75" customHeight="1">
      <c r="A4" s="21" t="s">
        <v>84</v>
      </c>
    </row>
    <row r="5" spans="1:1" s="22" customFormat="1" ht="21.75" customHeight="1">
      <c r="A5" s="21" t="s">
        <v>85</v>
      </c>
    </row>
    <row r="6" spans="1:1" s="22" customFormat="1" ht="21.75" customHeight="1">
      <c r="A6" s="21" t="s">
        <v>86</v>
      </c>
    </row>
    <row r="7" spans="1:1" s="22" customFormat="1" ht="21.75" customHeight="1">
      <c r="A7" s="21" t="s">
        <v>87</v>
      </c>
    </row>
    <row r="8" spans="1:1" s="22" customFormat="1" ht="21.75" customHeight="1">
      <c r="A8" s="21" t="s">
        <v>88</v>
      </c>
    </row>
    <row r="9" spans="1:1" s="22" customFormat="1" ht="21.75" customHeight="1">
      <c r="A9" s="21" t="s">
        <v>89</v>
      </c>
    </row>
    <row r="10" spans="1:1" s="22" customFormat="1" ht="21.75" customHeight="1">
      <c r="A10" s="21" t="s">
        <v>90</v>
      </c>
    </row>
    <row r="11" spans="1:1" s="22" customFormat="1" ht="21.75" customHeight="1">
      <c r="A11" s="21" t="s">
        <v>91</v>
      </c>
    </row>
    <row r="12" spans="1:1" s="22" customFormat="1" ht="21.75" customHeight="1">
      <c r="A12" s="21" t="s">
        <v>92</v>
      </c>
    </row>
    <row r="13" spans="1:1" s="22" customFormat="1" ht="21.75" customHeight="1">
      <c r="A13" s="21" t="s">
        <v>93</v>
      </c>
    </row>
    <row r="14" spans="1:1" s="22" customFormat="1" ht="21.75" customHeight="1">
      <c r="A14" s="21" t="s">
        <v>94</v>
      </c>
    </row>
    <row r="15" spans="1:1" s="22" customFormat="1" ht="21.75" customHeight="1">
      <c r="A15" s="21" t="s">
        <v>95</v>
      </c>
    </row>
    <row r="16" spans="1:1" s="22" customFormat="1" ht="21.75" customHeight="1">
      <c r="A16" s="21" t="s">
        <v>96</v>
      </c>
    </row>
    <row r="17" spans="1:1" s="22" customFormat="1" ht="21.75" customHeight="1">
      <c r="A17" s="21" t="s">
        <v>97</v>
      </c>
    </row>
    <row r="18" spans="1:1" s="22" customFormat="1" ht="21.75" customHeight="1">
      <c r="A18" s="21" t="s">
        <v>98</v>
      </c>
    </row>
    <row r="19" spans="1:1" s="22" customFormat="1" ht="21.75" customHeight="1">
      <c r="A19" s="21" t="s">
        <v>99</v>
      </c>
    </row>
    <row r="20" spans="1:1" s="22" customFormat="1" ht="21.75" customHeight="1">
      <c r="A20" s="21" t="s">
        <v>100</v>
      </c>
    </row>
    <row r="21" spans="1:1" s="22" customFormat="1" ht="21.75" customHeight="1"/>
  </sheetData>
  <phoneticPr fontId="4"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B2:I72"/>
  <sheetViews>
    <sheetView workbookViewId="0">
      <selection activeCell="K5" sqref="K5"/>
    </sheetView>
  </sheetViews>
  <sheetFormatPr defaultRowHeight="13.5"/>
  <cols>
    <col min="1" max="1" width="4" customWidth="1"/>
    <col min="2" max="2" width="24.625" customWidth="1"/>
    <col min="6" max="6" width="20.5" customWidth="1"/>
    <col min="7" max="9" width="14.875" customWidth="1"/>
  </cols>
  <sheetData>
    <row r="2" spans="2:9" ht="27">
      <c r="B2" s="69" t="s">
        <v>429</v>
      </c>
      <c r="C2" s="70"/>
      <c r="D2" s="70"/>
      <c r="E2" s="70"/>
      <c r="F2" s="70"/>
      <c r="G2" s="70"/>
    </row>
    <row r="3" spans="2:9">
      <c r="B3" s="71"/>
      <c r="C3" s="71"/>
      <c r="D3" s="71"/>
      <c r="E3" s="71"/>
      <c r="F3" s="71"/>
      <c r="G3" s="72" t="s">
        <v>174</v>
      </c>
    </row>
    <row r="4" spans="2:9">
      <c r="B4" s="205" t="s">
        <v>33</v>
      </c>
      <c r="C4" s="205"/>
      <c r="D4" s="205"/>
      <c r="E4" s="73"/>
      <c r="F4" s="73"/>
      <c r="G4" s="74" t="s">
        <v>0</v>
      </c>
    </row>
    <row r="5" spans="2:9">
      <c r="B5" s="216" t="s">
        <v>5</v>
      </c>
      <c r="C5" s="186" t="s">
        <v>175</v>
      </c>
      <c r="D5" s="186"/>
      <c r="E5" s="186"/>
      <c r="F5" s="186" t="s">
        <v>20</v>
      </c>
      <c r="G5" s="215" t="s">
        <v>428</v>
      </c>
      <c r="H5" s="215" t="s">
        <v>444</v>
      </c>
      <c r="I5" s="215" t="s">
        <v>445</v>
      </c>
    </row>
    <row r="6" spans="2:9">
      <c r="B6" s="216"/>
      <c r="C6" s="186"/>
      <c r="D6" s="186"/>
      <c r="E6" s="186"/>
      <c r="F6" s="186"/>
      <c r="G6" s="215"/>
      <c r="H6" s="215"/>
      <c r="I6" s="215"/>
    </row>
    <row r="7" spans="2:9">
      <c r="B7" s="216"/>
      <c r="C7" s="27" t="s">
        <v>21</v>
      </c>
      <c r="D7" s="27" t="s">
        <v>22</v>
      </c>
      <c r="E7" s="27" t="s">
        <v>23</v>
      </c>
      <c r="F7" s="186"/>
      <c r="G7" s="215"/>
      <c r="H7" s="215"/>
      <c r="I7" s="215"/>
    </row>
    <row r="8" spans="2:9">
      <c r="B8" s="51"/>
      <c r="C8" s="37"/>
      <c r="D8" s="37"/>
      <c r="E8" s="37"/>
      <c r="F8" s="38" t="s">
        <v>8</v>
      </c>
      <c r="G8" s="75">
        <f>G9+G25+G41+G57</f>
        <v>4828.08</v>
      </c>
      <c r="H8" s="75">
        <f>H9+H25+H41+H57</f>
        <v>4729.87</v>
      </c>
      <c r="I8" s="115">
        <f>G8-H8</f>
        <v>98.210000000000036</v>
      </c>
    </row>
    <row r="9" spans="2:9">
      <c r="B9" s="53" t="s">
        <v>433</v>
      </c>
      <c r="C9" s="37"/>
      <c r="D9" s="37"/>
      <c r="E9" s="37"/>
      <c r="F9" s="38"/>
      <c r="G9" s="75">
        <f>SUM(G10:G24)</f>
        <v>3975.83</v>
      </c>
      <c r="H9" s="75">
        <f>SUM(H10:H24)</f>
        <v>3867.83</v>
      </c>
      <c r="I9" s="115">
        <f t="shared" ref="I9:I72" si="0">G9-H9</f>
        <v>108</v>
      </c>
    </row>
    <row r="10" spans="2:9" ht="12.75" customHeight="1">
      <c r="B10" s="53" t="s">
        <v>177</v>
      </c>
      <c r="C10" s="54" t="s">
        <v>178</v>
      </c>
      <c r="D10" s="54" t="s">
        <v>179</v>
      </c>
      <c r="E10" s="54"/>
      <c r="F10" s="55" t="s">
        <v>180</v>
      </c>
      <c r="G10" s="76">
        <v>150</v>
      </c>
      <c r="H10" s="76">
        <v>100</v>
      </c>
      <c r="I10" s="115">
        <f t="shared" si="0"/>
        <v>50</v>
      </c>
    </row>
    <row r="11" spans="2:9" ht="12.75" customHeight="1">
      <c r="B11" s="53" t="s">
        <v>177</v>
      </c>
      <c r="C11" s="54" t="s">
        <v>178</v>
      </c>
      <c r="D11" s="54" t="s">
        <v>181</v>
      </c>
      <c r="E11" s="54"/>
      <c r="F11" s="55" t="s">
        <v>182</v>
      </c>
      <c r="G11" s="76">
        <v>50</v>
      </c>
      <c r="H11" s="76">
        <v>25</v>
      </c>
      <c r="I11" s="115">
        <f t="shared" si="0"/>
        <v>25</v>
      </c>
    </row>
    <row r="12" spans="2:9" ht="12.75" customHeight="1">
      <c r="B12" s="53" t="s">
        <v>177</v>
      </c>
      <c r="C12" s="54" t="s">
        <v>178</v>
      </c>
      <c r="D12" s="54" t="s">
        <v>183</v>
      </c>
      <c r="E12" s="54"/>
      <c r="F12" s="55" t="s">
        <v>184</v>
      </c>
      <c r="G12" s="76">
        <v>100</v>
      </c>
      <c r="H12" s="76">
        <v>100</v>
      </c>
      <c r="I12" s="115">
        <f t="shared" si="0"/>
        <v>0</v>
      </c>
    </row>
    <row r="13" spans="2:9" ht="12.75" customHeight="1">
      <c r="B13" s="53" t="s">
        <v>177</v>
      </c>
      <c r="C13" s="54" t="s">
        <v>178</v>
      </c>
      <c r="D13" s="54" t="s">
        <v>185</v>
      </c>
      <c r="E13" s="54"/>
      <c r="F13" s="55" t="s">
        <v>186</v>
      </c>
      <c r="G13" s="76">
        <v>500</v>
      </c>
      <c r="H13" s="76">
        <v>500</v>
      </c>
      <c r="I13" s="115">
        <f t="shared" si="0"/>
        <v>0</v>
      </c>
    </row>
    <row r="14" spans="2:9" ht="12.75" customHeight="1">
      <c r="B14" s="53" t="s">
        <v>177</v>
      </c>
      <c r="C14" s="54" t="s">
        <v>178</v>
      </c>
      <c r="D14" s="54" t="s">
        <v>187</v>
      </c>
      <c r="E14" s="54"/>
      <c r="F14" s="55" t="s">
        <v>188</v>
      </c>
      <c r="G14" s="76">
        <v>80</v>
      </c>
      <c r="H14" s="76">
        <v>80</v>
      </c>
      <c r="I14" s="115">
        <f t="shared" si="0"/>
        <v>0</v>
      </c>
    </row>
    <row r="15" spans="2:9" ht="12.75" customHeight="1">
      <c r="B15" s="53" t="s">
        <v>177</v>
      </c>
      <c r="C15" s="54" t="s">
        <v>178</v>
      </c>
      <c r="D15" s="54" t="s">
        <v>189</v>
      </c>
      <c r="E15" s="54"/>
      <c r="F15" s="55" t="s">
        <v>190</v>
      </c>
      <c r="G15" s="76">
        <v>680</v>
      </c>
      <c r="H15" s="76">
        <v>677.35</v>
      </c>
      <c r="I15" s="115">
        <f t="shared" si="0"/>
        <v>2.6499999999999773</v>
      </c>
    </row>
    <row r="16" spans="2:9" ht="12.75" customHeight="1">
      <c r="B16" s="53" t="s">
        <v>177</v>
      </c>
      <c r="C16" s="54" t="s">
        <v>178</v>
      </c>
      <c r="D16" s="54" t="s">
        <v>191</v>
      </c>
      <c r="E16" s="54"/>
      <c r="F16" s="55" t="s">
        <v>192</v>
      </c>
      <c r="G16" s="76">
        <v>600</v>
      </c>
      <c r="H16" s="76">
        <v>370</v>
      </c>
      <c r="I16" s="115">
        <f t="shared" si="0"/>
        <v>230</v>
      </c>
    </row>
    <row r="17" spans="2:9" ht="12.75" customHeight="1">
      <c r="B17" s="53" t="s">
        <v>177</v>
      </c>
      <c r="C17" s="54" t="s">
        <v>178</v>
      </c>
      <c r="D17" s="54" t="s">
        <v>193</v>
      </c>
      <c r="E17" s="54"/>
      <c r="F17" s="55" t="s">
        <v>194</v>
      </c>
      <c r="G17" s="76">
        <v>150</v>
      </c>
      <c r="H17" s="76">
        <v>150</v>
      </c>
      <c r="I17" s="115">
        <f t="shared" si="0"/>
        <v>0</v>
      </c>
    </row>
    <row r="18" spans="2:9" ht="12.75" customHeight="1">
      <c r="B18" s="53" t="s">
        <v>177</v>
      </c>
      <c r="C18" s="54" t="s">
        <v>178</v>
      </c>
      <c r="D18" s="54" t="s">
        <v>195</v>
      </c>
      <c r="E18" s="54"/>
      <c r="F18" s="55" t="s">
        <v>196</v>
      </c>
      <c r="G18" s="76">
        <v>400</v>
      </c>
      <c r="H18" s="76">
        <v>300</v>
      </c>
      <c r="I18" s="115">
        <f t="shared" si="0"/>
        <v>100</v>
      </c>
    </row>
    <row r="19" spans="2:9" ht="12.75" customHeight="1">
      <c r="B19" s="53" t="s">
        <v>177</v>
      </c>
      <c r="C19" s="54" t="s">
        <v>178</v>
      </c>
      <c r="D19" s="54" t="s">
        <v>197</v>
      </c>
      <c r="E19" s="54"/>
      <c r="F19" s="55" t="s">
        <v>198</v>
      </c>
      <c r="G19" s="76"/>
      <c r="H19" s="76"/>
      <c r="I19" s="115">
        <f t="shared" si="0"/>
        <v>0</v>
      </c>
    </row>
    <row r="20" spans="2:9" ht="12.75" customHeight="1">
      <c r="B20" s="53" t="s">
        <v>177</v>
      </c>
      <c r="C20" s="54" t="s">
        <v>178</v>
      </c>
      <c r="D20" s="54" t="s">
        <v>199</v>
      </c>
      <c r="E20" s="54"/>
      <c r="F20" s="55" t="s">
        <v>200</v>
      </c>
      <c r="G20" s="76">
        <v>100</v>
      </c>
      <c r="H20" s="76">
        <v>70</v>
      </c>
      <c r="I20" s="115">
        <f t="shared" si="0"/>
        <v>30</v>
      </c>
    </row>
    <row r="21" spans="2:9" ht="12.75" customHeight="1">
      <c r="B21" s="53" t="s">
        <v>177</v>
      </c>
      <c r="C21" s="54" t="s">
        <v>178</v>
      </c>
      <c r="D21" s="54" t="s">
        <v>201</v>
      </c>
      <c r="E21" s="54"/>
      <c r="F21" s="55" t="s">
        <v>202</v>
      </c>
      <c r="G21" s="76">
        <v>40</v>
      </c>
      <c r="H21" s="76">
        <v>40</v>
      </c>
      <c r="I21" s="115">
        <f t="shared" si="0"/>
        <v>0</v>
      </c>
    </row>
    <row r="22" spans="2:9" ht="12.75" customHeight="1">
      <c r="B22" s="53" t="s">
        <v>177</v>
      </c>
      <c r="C22" s="54" t="s">
        <v>178</v>
      </c>
      <c r="D22" s="54" t="s">
        <v>203</v>
      </c>
      <c r="E22" s="54"/>
      <c r="F22" s="55" t="s">
        <v>204</v>
      </c>
      <c r="G22" s="76">
        <v>600</v>
      </c>
      <c r="H22" s="76">
        <v>750</v>
      </c>
      <c r="I22" s="115">
        <f t="shared" si="0"/>
        <v>-150</v>
      </c>
    </row>
    <row r="23" spans="2:9" ht="12.75" customHeight="1">
      <c r="B23" s="53" t="s">
        <v>177</v>
      </c>
      <c r="C23" s="54" t="s">
        <v>178</v>
      </c>
      <c r="D23" s="54" t="s">
        <v>205</v>
      </c>
      <c r="E23" s="54"/>
      <c r="F23" s="55" t="s">
        <v>206</v>
      </c>
      <c r="G23" s="76">
        <v>525.83000000000004</v>
      </c>
      <c r="H23" s="76">
        <v>705.48</v>
      </c>
      <c r="I23" s="115">
        <f t="shared" si="0"/>
        <v>-179.64999999999998</v>
      </c>
    </row>
    <row r="24" spans="2:9" ht="12.75" customHeight="1">
      <c r="B24" s="53" t="s">
        <v>177</v>
      </c>
      <c r="C24" s="54" t="s">
        <v>207</v>
      </c>
      <c r="D24" s="54" t="s">
        <v>181</v>
      </c>
      <c r="E24" s="54"/>
      <c r="F24" s="55" t="s">
        <v>208</v>
      </c>
      <c r="G24" s="76"/>
      <c r="H24" s="76"/>
      <c r="I24" s="115">
        <f t="shared" si="0"/>
        <v>0</v>
      </c>
    </row>
    <row r="25" spans="2:9" ht="12.75" customHeight="1">
      <c r="B25" s="77" t="s">
        <v>434</v>
      </c>
      <c r="C25" s="54"/>
      <c r="D25" s="54"/>
      <c r="E25" s="54"/>
      <c r="F25" s="55"/>
      <c r="G25" s="75">
        <f>SUM(G26:G40)</f>
        <v>652.77</v>
      </c>
      <c r="H25" s="75">
        <f>SUM(H26:H40)</f>
        <v>638.03</v>
      </c>
      <c r="I25" s="115">
        <f t="shared" si="0"/>
        <v>14.740000000000009</v>
      </c>
    </row>
    <row r="26" spans="2:9" ht="12.75" customHeight="1">
      <c r="B26" s="77" t="s">
        <v>209</v>
      </c>
      <c r="C26" s="54" t="s">
        <v>178</v>
      </c>
      <c r="D26" s="54" t="s">
        <v>179</v>
      </c>
      <c r="E26" s="54"/>
      <c r="F26" s="55" t="s">
        <v>180</v>
      </c>
      <c r="G26" s="76"/>
      <c r="H26" s="76">
        <v>38.85</v>
      </c>
      <c r="I26" s="115">
        <f t="shared" si="0"/>
        <v>-38.85</v>
      </c>
    </row>
    <row r="27" spans="2:9" ht="12.75" customHeight="1">
      <c r="B27" s="77" t="s">
        <v>209</v>
      </c>
      <c r="C27" s="54" t="s">
        <v>178</v>
      </c>
      <c r="D27" s="54" t="s">
        <v>181</v>
      </c>
      <c r="E27" s="54"/>
      <c r="F27" s="55" t="s">
        <v>182</v>
      </c>
      <c r="G27" s="76"/>
      <c r="H27" s="76">
        <v>5</v>
      </c>
      <c r="I27" s="115">
        <f t="shared" si="0"/>
        <v>-5</v>
      </c>
    </row>
    <row r="28" spans="2:9" ht="12.75" customHeight="1">
      <c r="B28" s="77" t="s">
        <v>209</v>
      </c>
      <c r="C28" s="54" t="s">
        <v>178</v>
      </c>
      <c r="D28" s="54" t="s">
        <v>183</v>
      </c>
      <c r="E28" s="54"/>
      <c r="F28" s="55" t="s">
        <v>184</v>
      </c>
      <c r="G28" s="76"/>
      <c r="H28" s="76">
        <v>10</v>
      </c>
      <c r="I28" s="115">
        <f t="shared" si="0"/>
        <v>-10</v>
      </c>
    </row>
    <row r="29" spans="2:9" ht="12.75" customHeight="1">
      <c r="B29" s="77" t="s">
        <v>209</v>
      </c>
      <c r="C29" s="54" t="s">
        <v>178</v>
      </c>
      <c r="D29" s="54" t="s">
        <v>185</v>
      </c>
      <c r="E29" s="54"/>
      <c r="F29" s="55" t="s">
        <v>186</v>
      </c>
      <c r="G29" s="76"/>
      <c r="H29" s="76">
        <v>30</v>
      </c>
      <c r="I29" s="115">
        <f t="shared" si="0"/>
        <v>-30</v>
      </c>
    </row>
    <row r="30" spans="2:9" ht="12.75" customHeight="1">
      <c r="B30" s="77" t="s">
        <v>209</v>
      </c>
      <c r="C30" s="54" t="s">
        <v>178</v>
      </c>
      <c r="D30" s="54" t="s">
        <v>187</v>
      </c>
      <c r="E30" s="54"/>
      <c r="F30" s="55" t="s">
        <v>188</v>
      </c>
      <c r="G30" s="76"/>
      <c r="H30" s="76">
        <v>30</v>
      </c>
      <c r="I30" s="115">
        <f t="shared" si="0"/>
        <v>-30</v>
      </c>
    </row>
    <row r="31" spans="2:9" ht="12.75" customHeight="1">
      <c r="B31" s="77" t="s">
        <v>209</v>
      </c>
      <c r="C31" s="54" t="s">
        <v>178</v>
      </c>
      <c r="D31" s="54" t="s">
        <v>189</v>
      </c>
      <c r="E31" s="54"/>
      <c r="F31" s="55" t="s">
        <v>190</v>
      </c>
      <c r="G31" s="76">
        <v>116</v>
      </c>
      <c r="H31" s="76">
        <v>110.18</v>
      </c>
      <c r="I31" s="115">
        <f t="shared" si="0"/>
        <v>5.8199999999999932</v>
      </c>
    </row>
    <row r="32" spans="2:9" ht="12.75" customHeight="1">
      <c r="B32" s="77" t="s">
        <v>209</v>
      </c>
      <c r="C32" s="54" t="s">
        <v>178</v>
      </c>
      <c r="D32" s="54" t="s">
        <v>191</v>
      </c>
      <c r="E32" s="54"/>
      <c r="F32" s="55" t="s">
        <v>192</v>
      </c>
      <c r="G32" s="76"/>
      <c r="H32" s="76"/>
      <c r="I32" s="115">
        <f t="shared" si="0"/>
        <v>0</v>
      </c>
    </row>
    <row r="33" spans="2:9" ht="12.75" customHeight="1">
      <c r="B33" s="77" t="s">
        <v>209</v>
      </c>
      <c r="C33" s="54" t="s">
        <v>178</v>
      </c>
      <c r="D33" s="54" t="s">
        <v>193</v>
      </c>
      <c r="E33" s="54"/>
      <c r="F33" s="55" t="s">
        <v>194</v>
      </c>
      <c r="G33" s="76"/>
      <c r="H33" s="76">
        <v>10</v>
      </c>
      <c r="I33" s="115">
        <f t="shared" si="0"/>
        <v>-10</v>
      </c>
    </row>
    <row r="34" spans="2:9" ht="12.75" customHeight="1">
      <c r="B34" s="77" t="s">
        <v>209</v>
      </c>
      <c r="C34" s="54" t="s">
        <v>178</v>
      </c>
      <c r="D34" s="54" t="s">
        <v>195</v>
      </c>
      <c r="E34" s="54"/>
      <c r="F34" s="55" t="s">
        <v>196</v>
      </c>
      <c r="G34" s="76"/>
      <c r="H34" s="76">
        <v>50</v>
      </c>
      <c r="I34" s="115">
        <f t="shared" si="0"/>
        <v>-50</v>
      </c>
    </row>
    <row r="35" spans="2:9" ht="12.75" customHeight="1">
      <c r="B35" s="77" t="s">
        <v>209</v>
      </c>
      <c r="C35" s="54" t="s">
        <v>178</v>
      </c>
      <c r="D35" s="54" t="s">
        <v>197</v>
      </c>
      <c r="E35" s="54"/>
      <c r="F35" s="55" t="s">
        <v>198</v>
      </c>
      <c r="G35" s="76"/>
      <c r="H35" s="76"/>
      <c r="I35" s="115">
        <f t="shared" si="0"/>
        <v>0</v>
      </c>
    </row>
    <row r="36" spans="2:9" ht="12.75" customHeight="1">
      <c r="B36" s="77" t="s">
        <v>209</v>
      </c>
      <c r="C36" s="54" t="s">
        <v>178</v>
      </c>
      <c r="D36" s="54" t="s">
        <v>199</v>
      </c>
      <c r="E36" s="54"/>
      <c r="F36" s="55" t="s">
        <v>200</v>
      </c>
      <c r="G36" s="76"/>
      <c r="H36" s="76"/>
      <c r="I36" s="115">
        <f t="shared" si="0"/>
        <v>0</v>
      </c>
    </row>
    <row r="37" spans="2:9" ht="12.75" customHeight="1">
      <c r="B37" s="77" t="s">
        <v>209</v>
      </c>
      <c r="C37" s="54" t="s">
        <v>178</v>
      </c>
      <c r="D37" s="54" t="s">
        <v>201</v>
      </c>
      <c r="E37" s="54"/>
      <c r="F37" s="55" t="s">
        <v>202</v>
      </c>
      <c r="G37" s="76"/>
      <c r="H37" s="76"/>
      <c r="I37" s="115">
        <f t="shared" si="0"/>
        <v>0</v>
      </c>
    </row>
    <row r="38" spans="2:9" ht="12.75" customHeight="1">
      <c r="B38" s="77" t="s">
        <v>209</v>
      </c>
      <c r="C38" s="54" t="s">
        <v>178</v>
      </c>
      <c r="D38" s="54" t="s">
        <v>203</v>
      </c>
      <c r="E38" s="54"/>
      <c r="F38" s="55" t="s">
        <v>204</v>
      </c>
      <c r="G38" s="76"/>
      <c r="H38" s="76"/>
      <c r="I38" s="115">
        <f t="shared" si="0"/>
        <v>0</v>
      </c>
    </row>
    <row r="39" spans="2:9" ht="12.75" customHeight="1">
      <c r="B39" s="77" t="s">
        <v>209</v>
      </c>
      <c r="C39" s="54" t="s">
        <v>178</v>
      </c>
      <c r="D39" s="54" t="s">
        <v>205</v>
      </c>
      <c r="E39" s="54"/>
      <c r="F39" s="55" t="s">
        <v>206</v>
      </c>
      <c r="G39" s="76">
        <v>536.77</v>
      </c>
      <c r="H39" s="76">
        <v>354</v>
      </c>
      <c r="I39" s="115">
        <f t="shared" si="0"/>
        <v>182.76999999999998</v>
      </c>
    </row>
    <row r="40" spans="2:9" ht="12.75" customHeight="1">
      <c r="B40" s="77" t="s">
        <v>209</v>
      </c>
      <c r="C40" s="54" t="s">
        <v>207</v>
      </c>
      <c r="D40" s="54" t="s">
        <v>181</v>
      </c>
      <c r="E40" s="54"/>
      <c r="F40" s="55" t="s">
        <v>208</v>
      </c>
      <c r="G40" s="76"/>
      <c r="H40" s="76"/>
      <c r="I40" s="115">
        <f t="shared" si="0"/>
        <v>0</v>
      </c>
    </row>
    <row r="41" spans="2:9" ht="12.75" customHeight="1">
      <c r="B41" s="78" t="s">
        <v>435</v>
      </c>
      <c r="C41" s="54"/>
      <c r="D41" s="54"/>
      <c r="E41" s="54"/>
      <c r="F41" s="55"/>
      <c r="G41" s="75">
        <f>SUM(G42:G56)</f>
        <v>174.82</v>
      </c>
      <c r="H41" s="75">
        <f>SUM(H42:H56)</f>
        <v>224.01</v>
      </c>
      <c r="I41" s="115">
        <f t="shared" si="0"/>
        <v>-49.19</v>
      </c>
    </row>
    <row r="42" spans="2:9" ht="12.75" customHeight="1">
      <c r="B42" s="78" t="s">
        <v>210</v>
      </c>
      <c r="C42" s="54" t="s">
        <v>178</v>
      </c>
      <c r="D42" s="54" t="s">
        <v>179</v>
      </c>
      <c r="E42" s="54"/>
      <c r="F42" s="55" t="s">
        <v>180</v>
      </c>
      <c r="G42" s="76">
        <v>42.72</v>
      </c>
      <c r="H42" s="76">
        <v>87.41</v>
      </c>
      <c r="I42" s="115">
        <f t="shared" si="0"/>
        <v>-44.69</v>
      </c>
    </row>
    <row r="43" spans="2:9" ht="12.75" customHeight="1">
      <c r="B43" s="78" t="s">
        <v>210</v>
      </c>
      <c r="C43" s="54" t="s">
        <v>178</v>
      </c>
      <c r="D43" s="54" t="s">
        <v>181</v>
      </c>
      <c r="E43" s="54"/>
      <c r="F43" s="55" t="s">
        <v>182</v>
      </c>
      <c r="G43" s="76">
        <v>5</v>
      </c>
      <c r="H43" s="76">
        <v>5</v>
      </c>
      <c r="I43" s="115">
        <f t="shared" si="0"/>
        <v>0</v>
      </c>
    </row>
    <row r="44" spans="2:9" ht="12.75" customHeight="1">
      <c r="B44" s="78" t="s">
        <v>210</v>
      </c>
      <c r="C44" s="54" t="s">
        <v>178</v>
      </c>
      <c r="D44" s="54" t="s">
        <v>183</v>
      </c>
      <c r="E44" s="54"/>
      <c r="F44" s="55" t="s">
        <v>184</v>
      </c>
      <c r="G44" s="76">
        <v>33.5</v>
      </c>
      <c r="H44" s="76">
        <v>24</v>
      </c>
      <c r="I44" s="115">
        <f t="shared" si="0"/>
        <v>9.5</v>
      </c>
    </row>
    <row r="45" spans="2:9" ht="12.75" customHeight="1">
      <c r="B45" s="78" t="s">
        <v>210</v>
      </c>
      <c r="C45" s="54" t="s">
        <v>178</v>
      </c>
      <c r="D45" s="54" t="s">
        <v>185</v>
      </c>
      <c r="E45" s="54"/>
      <c r="F45" s="55" t="s">
        <v>186</v>
      </c>
      <c r="G45" s="76">
        <v>18</v>
      </c>
      <c r="H45" s="76">
        <v>24</v>
      </c>
      <c r="I45" s="115">
        <f t="shared" si="0"/>
        <v>-6</v>
      </c>
    </row>
    <row r="46" spans="2:9" ht="12.75" customHeight="1">
      <c r="B46" s="78" t="s">
        <v>210</v>
      </c>
      <c r="C46" s="54" t="s">
        <v>178</v>
      </c>
      <c r="D46" s="54" t="s">
        <v>187</v>
      </c>
      <c r="E46" s="54"/>
      <c r="F46" s="55" t="s">
        <v>188</v>
      </c>
      <c r="G46" s="76">
        <v>3.6</v>
      </c>
      <c r="H46" s="76">
        <v>2</v>
      </c>
      <c r="I46" s="115">
        <f t="shared" si="0"/>
        <v>1.6</v>
      </c>
    </row>
    <row r="47" spans="2:9" ht="12.75" customHeight="1">
      <c r="B47" s="78" t="s">
        <v>210</v>
      </c>
      <c r="C47" s="54" t="s">
        <v>178</v>
      </c>
      <c r="D47" s="54" t="s">
        <v>189</v>
      </c>
      <c r="E47" s="54"/>
      <c r="F47" s="55" t="s">
        <v>190</v>
      </c>
      <c r="G47" s="76"/>
      <c r="H47" s="76"/>
      <c r="I47" s="115">
        <f t="shared" si="0"/>
        <v>0</v>
      </c>
    </row>
    <row r="48" spans="2:9" ht="12.75" customHeight="1">
      <c r="B48" s="78" t="s">
        <v>210</v>
      </c>
      <c r="C48" s="54" t="s">
        <v>178</v>
      </c>
      <c r="D48" s="54" t="s">
        <v>191</v>
      </c>
      <c r="E48" s="54"/>
      <c r="F48" s="55" t="s">
        <v>192</v>
      </c>
      <c r="G48" s="76"/>
      <c r="H48" s="76"/>
      <c r="I48" s="115">
        <f t="shared" si="0"/>
        <v>0</v>
      </c>
    </row>
    <row r="49" spans="2:9" ht="12.75" customHeight="1">
      <c r="B49" s="78" t="s">
        <v>210</v>
      </c>
      <c r="C49" s="54" t="s">
        <v>178</v>
      </c>
      <c r="D49" s="54" t="s">
        <v>193</v>
      </c>
      <c r="E49" s="54"/>
      <c r="F49" s="55" t="s">
        <v>194</v>
      </c>
      <c r="G49" s="76">
        <v>24</v>
      </c>
      <c r="H49" s="76">
        <v>24</v>
      </c>
      <c r="I49" s="115">
        <f t="shared" si="0"/>
        <v>0</v>
      </c>
    </row>
    <row r="50" spans="2:9" ht="12.75" customHeight="1">
      <c r="B50" s="78" t="s">
        <v>210</v>
      </c>
      <c r="C50" s="54" t="s">
        <v>178</v>
      </c>
      <c r="D50" s="54" t="s">
        <v>195</v>
      </c>
      <c r="E50" s="54"/>
      <c r="F50" s="55" t="s">
        <v>196</v>
      </c>
      <c r="G50" s="76">
        <v>20</v>
      </c>
      <c r="H50" s="76">
        <v>18</v>
      </c>
      <c r="I50" s="115">
        <f t="shared" si="0"/>
        <v>2</v>
      </c>
    </row>
    <row r="51" spans="2:9" ht="12.75" customHeight="1">
      <c r="B51" s="78" t="s">
        <v>210</v>
      </c>
      <c r="C51" s="54" t="s">
        <v>178</v>
      </c>
      <c r="D51" s="54" t="s">
        <v>197</v>
      </c>
      <c r="E51" s="54"/>
      <c r="F51" s="55" t="s">
        <v>198</v>
      </c>
      <c r="G51" s="76"/>
      <c r="H51" s="76"/>
      <c r="I51" s="115">
        <f t="shared" si="0"/>
        <v>0</v>
      </c>
    </row>
    <row r="52" spans="2:9" ht="12.75" customHeight="1">
      <c r="B52" s="78" t="s">
        <v>210</v>
      </c>
      <c r="C52" s="54" t="s">
        <v>178</v>
      </c>
      <c r="D52" s="54" t="s">
        <v>199</v>
      </c>
      <c r="E52" s="54"/>
      <c r="F52" s="55" t="s">
        <v>200</v>
      </c>
      <c r="G52" s="76"/>
      <c r="H52" s="76"/>
      <c r="I52" s="115">
        <f t="shared" si="0"/>
        <v>0</v>
      </c>
    </row>
    <row r="53" spans="2:9" ht="12.75" customHeight="1">
      <c r="B53" s="78" t="s">
        <v>210</v>
      </c>
      <c r="C53" s="54" t="s">
        <v>178</v>
      </c>
      <c r="D53" s="54" t="s">
        <v>201</v>
      </c>
      <c r="E53" s="54"/>
      <c r="F53" s="55" t="s">
        <v>202</v>
      </c>
      <c r="G53" s="76"/>
      <c r="H53" s="76"/>
      <c r="I53" s="115">
        <f t="shared" si="0"/>
        <v>0</v>
      </c>
    </row>
    <row r="54" spans="2:9" ht="12.75" customHeight="1">
      <c r="B54" s="78" t="s">
        <v>210</v>
      </c>
      <c r="C54" s="54" t="s">
        <v>178</v>
      </c>
      <c r="D54" s="54" t="s">
        <v>203</v>
      </c>
      <c r="E54" s="54"/>
      <c r="F54" s="55" t="s">
        <v>204</v>
      </c>
      <c r="G54" s="76">
        <v>28</v>
      </c>
      <c r="H54" s="76">
        <v>39.6</v>
      </c>
      <c r="I54" s="115">
        <f t="shared" si="0"/>
        <v>-11.600000000000001</v>
      </c>
    </row>
    <row r="55" spans="2:9" ht="12.75" customHeight="1">
      <c r="B55" s="78" t="s">
        <v>210</v>
      </c>
      <c r="C55" s="54" t="s">
        <v>178</v>
      </c>
      <c r="D55" s="54" t="s">
        <v>205</v>
      </c>
      <c r="E55" s="54"/>
      <c r="F55" s="55" t="s">
        <v>206</v>
      </c>
      <c r="G55" s="76"/>
      <c r="H55" s="76"/>
      <c r="I55" s="115">
        <f t="shared" si="0"/>
        <v>0</v>
      </c>
    </row>
    <row r="56" spans="2:9" ht="12.75" customHeight="1">
      <c r="B56" s="78" t="s">
        <v>210</v>
      </c>
      <c r="C56" s="54" t="s">
        <v>207</v>
      </c>
      <c r="D56" s="54" t="s">
        <v>181</v>
      </c>
      <c r="E56" s="54"/>
      <c r="F56" s="55" t="s">
        <v>208</v>
      </c>
      <c r="G56" s="76"/>
      <c r="H56" s="76"/>
      <c r="I56" s="115">
        <f t="shared" si="0"/>
        <v>0</v>
      </c>
    </row>
    <row r="57" spans="2:9" ht="12.75" customHeight="1">
      <c r="B57" s="97" t="s">
        <v>436</v>
      </c>
      <c r="C57" s="54"/>
      <c r="D57" s="54"/>
      <c r="E57" s="54"/>
      <c r="F57" s="55"/>
      <c r="G57" s="75">
        <f>SUM(G58:G72)</f>
        <v>24.66</v>
      </c>
      <c r="H57" s="75">
        <f>SUM(H58:H72)</f>
        <v>0</v>
      </c>
      <c r="I57" s="115">
        <f t="shared" si="0"/>
        <v>24.66</v>
      </c>
    </row>
    <row r="58" spans="2:9" ht="12.75" customHeight="1">
      <c r="B58" s="97" t="s">
        <v>224</v>
      </c>
      <c r="C58" s="54" t="s">
        <v>178</v>
      </c>
      <c r="D58" s="54" t="s">
        <v>179</v>
      </c>
      <c r="E58" s="54"/>
      <c r="F58" s="55" t="s">
        <v>180</v>
      </c>
      <c r="G58" s="83">
        <v>12.56</v>
      </c>
      <c r="H58" s="83"/>
      <c r="I58" s="115">
        <f t="shared" si="0"/>
        <v>12.56</v>
      </c>
    </row>
    <row r="59" spans="2:9" ht="12.75" customHeight="1">
      <c r="B59" s="97" t="s">
        <v>224</v>
      </c>
      <c r="C59" s="54" t="s">
        <v>178</v>
      </c>
      <c r="D59" s="54" t="s">
        <v>181</v>
      </c>
      <c r="E59" s="54"/>
      <c r="F59" s="55" t="s">
        <v>182</v>
      </c>
      <c r="G59" s="83"/>
      <c r="H59" s="83"/>
      <c r="I59" s="115">
        <f t="shared" si="0"/>
        <v>0</v>
      </c>
    </row>
    <row r="60" spans="2:9" ht="12.75" customHeight="1">
      <c r="B60" s="97" t="s">
        <v>224</v>
      </c>
      <c r="C60" s="54" t="s">
        <v>178</v>
      </c>
      <c r="D60" s="54" t="s">
        <v>183</v>
      </c>
      <c r="E60" s="54"/>
      <c r="F60" s="55" t="s">
        <v>184</v>
      </c>
      <c r="G60" s="83"/>
      <c r="H60" s="83"/>
      <c r="I60" s="115">
        <f t="shared" si="0"/>
        <v>0</v>
      </c>
    </row>
    <row r="61" spans="2:9" ht="12.75" customHeight="1">
      <c r="B61" s="97" t="s">
        <v>224</v>
      </c>
      <c r="C61" s="54" t="s">
        <v>178</v>
      </c>
      <c r="D61" s="54" t="s">
        <v>185</v>
      </c>
      <c r="E61" s="54"/>
      <c r="F61" s="55" t="s">
        <v>186</v>
      </c>
      <c r="G61" s="83"/>
      <c r="H61" s="83"/>
      <c r="I61" s="115">
        <f t="shared" si="0"/>
        <v>0</v>
      </c>
    </row>
    <row r="62" spans="2:9" ht="12.75" customHeight="1">
      <c r="B62" s="97" t="s">
        <v>224</v>
      </c>
      <c r="C62" s="54" t="s">
        <v>178</v>
      </c>
      <c r="D62" s="54" t="s">
        <v>187</v>
      </c>
      <c r="E62" s="54"/>
      <c r="F62" s="55" t="s">
        <v>188</v>
      </c>
      <c r="G62" s="83"/>
      <c r="H62" s="83"/>
      <c r="I62" s="115">
        <f t="shared" si="0"/>
        <v>0</v>
      </c>
    </row>
    <row r="63" spans="2:9" ht="12.75" customHeight="1">
      <c r="B63" s="97" t="s">
        <v>224</v>
      </c>
      <c r="C63" s="54" t="s">
        <v>178</v>
      </c>
      <c r="D63" s="54" t="s">
        <v>189</v>
      </c>
      <c r="E63" s="54"/>
      <c r="F63" s="55" t="s">
        <v>190</v>
      </c>
      <c r="G63" s="83"/>
      <c r="H63" s="83"/>
      <c r="I63" s="115">
        <f t="shared" si="0"/>
        <v>0</v>
      </c>
    </row>
    <row r="64" spans="2:9" ht="12.75" customHeight="1">
      <c r="B64" s="97" t="s">
        <v>224</v>
      </c>
      <c r="C64" s="54" t="s">
        <v>178</v>
      </c>
      <c r="D64" s="54" t="s">
        <v>191</v>
      </c>
      <c r="E64" s="54"/>
      <c r="F64" s="55" t="s">
        <v>192</v>
      </c>
      <c r="G64" s="83"/>
      <c r="H64" s="83"/>
      <c r="I64" s="115">
        <f t="shared" si="0"/>
        <v>0</v>
      </c>
    </row>
    <row r="65" spans="2:9" ht="12.75" customHeight="1">
      <c r="B65" s="97" t="s">
        <v>224</v>
      </c>
      <c r="C65" s="54" t="s">
        <v>178</v>
      </c>
      <c r="D65" s="54" t="s">
        <v>193</v>
      </c>
      <c r="E65" s="54"/>
      <c r="F65" s="55" t="s">
        <v>194</v>
      </c>
      <c r="G65" s="83">
        <v>3.26</v>
      </c>
      <c r="H65" s="83"/>
      <c r="I65" s="115">
        <f t="shared" si="0"/>
        <v>3.26</v>
      </c>
    </row>
    <row r="66" spans="2:9" ht="12.75" customHeight="1">
      <c r="B66" s="97" t="s">
        <v>224</v>
      </c>
      <c r="C66" s="54" t="s">
        <v>178</v>
      </c>
      <c r="D66" s="54" t="s">
        <v>195</v>
      </c>
      <c r="E66" s="54"/>
      <c r="F66" s="55" t="s">
        <v>196</v>
      </c>
      <c r="G66" s="83"/>
      <c r="H66" s="83"/>
      <c r="I66" s="115">
        <f t="shared" si="0"/>
        <v>0</v>
      </c>
    </row>
    <row r="67" spans="2:9" ht="12.75" customHeight="1">
      <c r="B67" s="97" t="s">
        <v>224</v>
      </c>
      <c r="C67" s="54" t="s">
        <v>178</v>
      </c>
      <c r="D67" s="54" t="s">
        <v>197</v>
      </c>
      <c r="E67" s="54"/>
      <c r="F67" s="55" t="s">
        <v>198</v>
      </c>
      <c r="G67" s="83"/>
      <c r="H67" s="83"/>
      <c r="I67" s="115">
        <f t="shared" si="0"/>
        <v>0</v>
      </c>
    </row>
    <row r="68" spans="2:9" ht="12.75" customHeight="1">
      <c r="B68" s="97" t="s">
        <v>224</v>
      </c>
      <c r="C68" s="54" t="s">
        <v>178</v>
      </c>
      <c r="D68" s="54" t="s">
        <v>199</v>
      </c>
      <c r="E68" s="54"/>
      <c r="F68" s="55" t="s">
        <v>200</v>
      </c>
      <c r="G68" s="83"/>
      <c r="H68" s="83"/>
      <c r="I68" s="115">
        <f t="shared" si="0"/>
        <v>0</v>
      </c>
    </row>
    <row r="69" spans="2:9" ht="12.75" customHeight="1">
      <c r="B69" s="97" t="s">
        <v>224</v>
      </c>
      <c r="C69" s="54" t="s">
        <v>178</v>
      </c>
      <c r="D69" s="54" t="s">
        <v>201</v>
      </c>
      <c r="E69" s="54"/>
      <c r="F69" s="55" t="s">
        <v>202</v>
      </c>
      <c r="G69" s="83"/>
      <c r="H69" s="83"/>
      <c r="I69" s="115">
        <f t="shared" si="0"/>
        <v>0</v>
      </c>
    </row>
    <row r="70" spans="2:9" ht="12.75" customHeight="1">
      <c r="B70" s="97" t="s">
        <v>224</v>
      </c>
      <c r="C70" s="54" t="s">
        <v>178</v>
      </c>
      <c r="D70" s="54" t="s">
        <v>203</v>
      </c>
      <c r="E70" s="54"/>
      <c r="F70" s="55" t="s">
        <v>204</v>
      </c>
      <c r="G70" s="83"/>
      <c r="H70" s="83"/>
      <c r="I70" s="115">
        <f t="shared" si="0"/>
        <v>0</v>
      </c>
    </row>
    <row r="71" spans="2:9" ht="12.75" customHeight="1">
      <c r="B71" s="97" t="s">
        <v>224</v>
      </c>
      <c r="C71" s="54" t="s">
        <v>178</v>
      </c>
      <c r="D71" s="54" t="s">
        <v>205</v>
      </c>
      <c r="E71" s="54"/>
      <c r="F71" s="55" t="s">
        <v>206</v>
      </c>
      <c r="G71" s="83">
        <v>8.84</v>
      </c>
      <c r="H71" s="83"/>
      <c r="I71" s="115">
        <f t="shared" si="0"/>
        <v>8.84</v>
      </c>
    </row>
    <row r="72" spans="2:9" ht="12.75" customHeight="1">
      <c r="B72" s="97" t="s">
        <v>224</v>
      </c>
      <c r="C72" s="54" t="s">
        <v>207</v>
      </c>
      <c r="D72" s="54" t="s">
        <v>181</v>
      </c>
      <c r="E72" s="54"/>
      <c r="F72" s="55" t="s">
        <v>208</v>
      </c>
      <c r="G72" s="83"/>
      <c r="H72" s="83"/>
      <c r="I72" s="115">
        <f t="shared" si="0"/>
        <v>0</v>
      </c>
    </row>
  </sheetData>
  <mergeCells count="7">
    <mergeCell ref="H5:H7"/>
    <mergeCell ref="I5:I7"/>
    <mergeCell ref="B4:D4"/>
    <mergeCell ref="B5:B7"/>
    <mergeCell ref="C5:E6"/>
    <mergeCell ref="F5:F7"/>
    <mergeCell ref="G5:G7"/>
  </mergeCells>
  <phoneticPr fontId="4" type="noConversion"/>
  <pageMargins left="1.1299999999999999" right="0.18" top="0.35433070866141736" bottom="0.51181102362204722" header="0.31496062992125984" footer="0.31496062992125984"/>
  <pageSetup paperSize="9" orientation="landscape" horizontalDpi="180" verticalDpi="180" r:id="rId1"/>
</worksheet>
</file>

<file path=xl/worksheets/sheet21.xml><?xml version="1.0" encoding="utf-8"?>
<worksheet xmlns="http://schemas.openxmlformats.org/spreadsheetml/2006/main" xmlns:r="http://schemas.openxmlformats.org/officeDocument/2006/relationships">
  <dimension ref="B2:X39"/>
  <sheetViews>
    <sheetView tabSelected="1" workbookViewId="0">
      <selection activeCell="R42" sqref="R42"/>
    </sheetView>
  </sheetViews>
  <sheetFormatPr defaultRowHeight="13.5"/>
  <cols>
    <col min="1" max="1" width="2.625" customWidth="1"/>
    <col min="5" max="5" width="11.375" customWidth="1"/>
    <col min="8" max="14" width="1.625" customWidth="1"/>
    <col min="15" max="15" width="7.625" customWidth="1"/>
    <col min="16" max="22" width="5.875" customWidth="1"/>
    <col min="23" max="23" width="7.625" customWidth="1"/>
    <col min="24" max="24" width="11.75" customWidth="1"/>
  </cols>
  <sheetData>
    <row r="2" spans="2:24" ht="22.5">
      <c r="B2" s="65" t="s">
        <v>432</v>
      </c>
      <c r="C2" s="65"/>
      <c r="D2" s="65"/>
      <c r="E2" s="65"/>
      <c r="F2" s="65"/>
      <c r="G2" s="65"/>
      <c r="H2" s="65"/>
      <c r="I2" s="65"/>
      <c r="J2" s="65"/>
      <c r="K2" s="65"/>
      <c r="L2" s="65"/>
      <c r="M2" s="65"/>
      <c r="N2" s="65"/>
      <c r="O2" s="65"/>
      <c r="P2" s="65"/>
      <c r="Q2" s="65"/>
      <c r="R2" s="65"/>
      <c r="S2" s="65"/>
      <c r="T2" s="65"/>
      <c r="U2" s="65"/>
      <c r="V2" s="65"/>
      <c r="W2" s="65"/>
      <c r="X2" s="65"/>
    </row>
    <row r="3" spans="2:24" ht="22.5">
      <c r="B3" s="65"/>
      <c r="C3" s="65"/>
      <c r="D3" s="65"/>
      <c r="E3" s="65"/>
      <c r="F3" s="65"/>
      <c r="G3" s="65"/>
      <c r="H3" s="65"/>
      <c r="I3" s="65"/>
      <c r="J3" s="65"/>
      <c r="K3" s="65"/>
      <c r="L3" s="65"/>
      <c r="M3" s="65"/>
      <c r="N3" s="65"/>
      <c r="O3" s="65"/>
      <c r="P3" s="65"/>
      <c r="Q3" s="65"/>
      <c r="R3" s="65"/>
      <c r="S3" s="65"/>
      <c r="T3" s="65"/>
      <c r="U3" s="65"/>
      <c r="V3" s="65"/>
      <c r="W3" s="65"/>
      <c r="X3" s="66" t="s">
        <v>211</v>
      </c>
    </row>
    <row r="4" spans="2:24">
      <c r="B4" s="79" t="s">
        <v>33</v>
      </c>
      <c r="C4" s="80"/>
      <c r="D4" s="80"/>
      <c r="E4" s="80"/>
      <c r="F4" s="80"/>
      <c r="G4" s="80"/>
      <c r="H4" s="80"/>
      <c r="I4" s="80"/>
      <c r="J4" s="80"/>
      <c r="K4" s="80"/>
      <c r="L4" s="80"/>
      <c r="M4" s="80"/>
      <c r="N4" s="80"/>
      <c r="O4" s="80"/>
      <c r="P4" s="80"/>
      <c r="Q4" s="80"/>
      <c r="R4" s="80"/>
      <c r="S4" s="80"/>
      <c r="T4" s="80"/>
      <c r="U4" s="80"/>
      <c r="V4" s="80"/>
      <c r="W4" s="80"/>
      <c r="X4" s="2" t="s">
        <v>0</v>
      </c>
    </row>
    <row r="5" spans="2:24">
      <c r="B5" s="212" t="s">
        <v>5</v>
      </c>
      <c r="C5" s="212" t="s">
        <v>155</v>
      </c>
      <c r="D5" s="212" t="s">
        <v>157</v>
      </c>
      <c r="E5" s="212"/>
      <c r="F5" s="212"/>
      <c r="G5" s="212"/>
      <c r="H5" s="212"/>
      <c r="I5" s="212"/>
      <c r="J5" s="212"/>
      <c r="K5" s="212"/>
      <c r="L5" s="212"/>
      <c r="M5" s="212"/>
      <c r="N5" s="212"/>
      <c r="O5" s="213" t="s">
        <v>212</v>
      </c>
      <c r="P5" s="213"/>
      <c r="Q5" s="213"/>
      <c r="R5" s="213"/>
      <c r="S5" s="213" t="s">
        <v>213</v>
      </c>
      <c r="T5" s="213"/>
      <c r="U5" s="213"/>
      <c r="V5" s="213"/>
      <c r="W5" s="81" t="s">
        <v>214</v>
      </c>
      <c r="X5" s="81"/>
    </row>
    <row r="6" spans="2:24">
      <c r="B6" s="212"/>
      <c r="C6" s="212"/>
      <c r="D6" s="212" t="s">
        <v>138</v>
      </c>
      <c r="E6" s="186" t="s">
        <v>2</v>
      </c>
      <c r="F6" s="186"/>
      <c r="G6" s="186" t="s">
        <v>3</v>
      </c>
      <c r="H6" s="186" t="s">
        <v>9</v>
      </c>
      <c r="I6" s="186" t="s">
        <v>10</v>
      </c>
      <c r="J6" s="186"/>
      <c r="K6" s="186" t="s">
        <v>11</v>
      </c>
      <c r="L6" s="186" t="s">
        <v>12</v>
      </c>
      <c r="M6" s="186" t="s">
        <v>13</v>
      </c>
      <c r="N6" s="186" t="s">
        <v>40</v>
      </c>
      <c r="O6" s="213" t="s">
        <v>215</v>
      </c>
      <c r="P6" s="213" t="s">
        <v>216</v>
      </c>
      <c r="Q6" s="213" t="s">
        <v>217</v>
      </c>
      <c r="R6" s="213" t="s">
        <v>218</v>
      </c>
      <c r="S6" s="213" t="s">
        <v>215</v>
      </c>
      <c r="T6" s="213" t="s">
        <v>216</v>
      </c>
      <c r="U6" s="213" t="s">
        <v>217</v>
      </c>
      <c r="V6" s="213" t="s">
        <v>218</v>
      </c>
      <c r="W6" s="213" t="s">
        <v>219</v>
      </c>
      <c r="X6" s="213" t="s">
        <v>220</v>
      </c>
    </row>
    <row r="7" spans="2:24" ht="144">
      <c r="B7" s="212"/>
      <c r="C7" s="212"/>
      <c r="D7" s="212"/>
      <c r="E7" s="141" t="s">
        <v>451</v>
      </c>
      <c r="F7" s="140" t="s">
        <v>450</v>
      </c>
      <c r="G7" s="186"/>
      <c r="H7" s="186"/>
      <c r="I7" s="5" t="s">
        <v>16</v>
      </c>
      <c r="J7" s="6" t="s">
        <v>41</v>
      </c>
      <c r="K7" s="186"/>
      <c r="L7" s="186"/>
      <c r="M7" s="186"/>
      <c r="N7" s="186"/>
      <c r="O7" s="213"/>
      <c r="P7" s="213"/>
      <c r="Q7" s="213"/>
      <c r="R7" s="213"/>
      <c r="S7" s="213"/>
      <c r="T7" s="213"/>
      <c r="U7" s="213"/>
      <c r="V7" s="213"/>
      <c r="W7" s="213"/>
      <c r="X7" s="213"/>
    </row>
    <row r="8" spans="2:24" ht="20.25" customHeight="1">
      <c r="B8" s="170" t="s">
        <v>535</v>
      </c>
      <c r="C8" s="167"/>
      <c r="D8" s="167">
        <f>SUM(D9:D39)</f>
        <v>9433.3200000000015</v>
      </c>
      <c r="E8" s="167">
        <f t="shared" ref="E8:G8" si="0">SUM(E9:E39)</f>
        <v>8371.32</v>
      </c>
      <c r="F8" s="167">
        <f t="shared" si="0"/>
        <v>0</v>
      </c>
      <c r="G8" s="167">
        <f t="shared" si="0"/>
        <v>1062</v>
      </c>
      <c r="H8" s="166"/>
      <c r="I8" s="5"/>
      <c r="J8" s="166"/>
      <c r="K8" s="166"/>
      <c r="L8" s="166"/>
      <c r="M8" s="166"/>
      <c r="N8" s="166"/>
      <c r="O8" s="168"/>
      <c r="P8" s="168"/>
      <c r="Q8" s="168"/>
      <c r="R8" s="168"/>
      <c r="S8" s="168"/>
      <c r="T8" s="168"/>
      <c r="U8" s="168"/>
      <c r="V8" s="168"/>
      <c r="W8" s="168"/>
      <c r="X8" s="168"/>
    </row>
    <row r="9" spans="2:24" ht="16.5" customHeight="1">
      <c r="B9" s="159" t="s">
        <v>457</v>
      </c>
      <c r="C9" s="161" t="s">
        <v>458</v>
      </c>
      <c r="D9" s="161">
        <v>150</v>
      </c>
      <c r="E9" s="161"/>
      <c r="F9" s="161"/>
      <c r="G9" s="161">
        <v>150</v>
      </c>
      <c r="H9" s="161"/>
      <c r="I9" s="161"/>
      <c r="J9" s="161"/>
      <c r="K9" s="161"/>
      <c r="L9" s="161"/>
      <c r="M9" s="161"/>
      <c r="N9" s="161"/>
      <c r="O9" s="161" t="s">
        <v>459</v>
      </c>
      <c r="P9" s="161" t="s">
        <v>460</v>
      </c>
      <c r="Q9" s="161"/>
      <c r="R9" s="161"/>
      <c r="S9" s="161" t="s">
        <v>459</v>
      </c>
      <c r="T9" s="161" t="s">
        <v>461</v>
      </c>
      <c r="U9" s="161"/>
      <c r="V9" s="161"/>
      <c r="W9" s="161" t="s">
        <v>462</v>
      </c>
      <c r="X9" s="161" t="s">
        <v>463</v>
      </c>
    </row>
    <row r="10" spans="2:24" ht="16.5" customHeight="1">
      <c r="B10" s="159" t="s">
        <v>457</v>
      </c>
      <c r="C10" s="161" t="s">
        <v>464</v>
      </c>
      <c r="D10" s="161">
        <v>59</v>
      </c>
      <c r="E10" s="161">
        <v>59</v>
      </c>
      <c r="F10" s="161"/>
      <c r="G10" s="161"/>
      <c r="H10" s="161"/>
      <c r="I10" s="161"/>
      <c r="J10" s="161"/>
      <c r="K10" s="161"/>
      <c r="L10" s="161"/>
      <c r="M10" s="161"/>
      <c r="N10" s="161"/>
      <c r="O10" s="161" t="s">
        <v>465</v>
      </c>
      <c r="P10" s="161" t="s">
        <v>466</v>
      </c>
      <c r="Q10" s="161"/>
      <c r="R10" s="161"/>
      <c r="S10" s="161" t="s">
        <v>465</v>
      </c>
      <c r="T10" s="161" t="s">
        <v>467</v>
      </c>
      <c r="U10" s="161"/>
      <c r="V10" s="161"/>
      <c r="W10" s="161" t="s">
        <v>463</v>
      </c>
      <c r="X10" s="161" t="s">
        <v>463</v>
      </c>
    </row>
    <row r="11" spans="2:24" ht="16.5" customHeight="1">
      <c r="B11" s="159" t="s">
        <v>457</v>
      </c>
      <c r="C11" s="161" t="s">
        <v>468</v>
      </c>
      <c r="D11" s="161">
        <v>879.56</v>
      </c>
      <c r="E11" s="161">
        <v>879.56</v>
      </c>
      <c r="F11" s="161"/>
      <c r="G11" s="161"/>
      <c r="H11" s="161"/>
      <c r="I11" s="161"/>
      <c r="J11" s="161"/>
      <c r="K11" s="161"/>
      <c r="L11" s="161"/>
      <c r="M11" s="161"/>
      <c r="N11" s="161"/>
      <c r="O11" s="162" t="s">
        <v>469</v>
      </c>
      <c r="P11" s="161" t="s">
        <v>470</v>
      </c>
      <c r="Q11" s="161"/>
      <c r="R11" s="161"/>
      <c r="S11" s="163" t="s">
        <v>469</v>
      </c>
      <c r="T11" s="161" t="s">
        <v>471</v>
      </c>
      <c r="U11" s="161"/>
      <c r="V11" s="161"/>
      <c r="W11" s="161" t="s">
        <v>463</v>
      </c>
      <c r="X11" s="161" t="s">
        <v>463</v>
      </c>
    </row>
    <row r="12" spans="2:24" ht="16.5" customHeight="1">
      <c r="B12" s="159" t="s">
        <v>457</v>
      </c>
      <c r="C12" s="161" t="s">
        <v>472</v>
      </c>
      <c r="D12" s="161">
        <v>500</v>
      </c>
      <c r="E12" s="161">
        <v>500</v>
      </c>
      <c r="F12" s="161"/>
      <c r="G12" s="161"/>
      <c r="H12" s="161"/>
      <c r="I12" s="161"/>
      <c r="J12" s="161"/>
      <c r="K12" s="161"/>
      <c r="L12" s="161"/>
      <c r="M12" s="161"/>
      <c r="N12" s="161"/>
      <c r="O12" s="161" t="s">
        <v>473</v>
      </c>
      <c r="P12" s="161" t="s">
        <v>474</v>
      </c>
      <c r="Q12" s="161"/>
      <c r="R12" s="161"/>
      <c r="S12" s="161" t="s">
        <v>473</v>
      </c>
      <c r="T12" s="161" t="s">
        <v>475</v>
      </c>
      <c r="U12" s="161"/>
      <c r="V12" s="161"/>
      <c r="W12" s="161" t="s">
        <v>463</v>
      </c>
      <c r="X12" s="161" t="s">
        <v>463</v>
      </c>
    </row>
    <row r="13" spans="2:24" ht="16.5" customHeight="1">
      <c r="B13" s="159" t="s">
        <v>457</v>
      </c>
      <c r="C13" s="161" t="s">
        <v>476</v>
      </c>
      <c r="D13" s="161">
        <v>82</v>
      </c>
      <c r="E13" s="161"/>
      <c r="F13" s="161"/>
      <c r="G13" s="161">
        <v>82</v>
      </c>
      <c r="H13" s="161"/>
      <c r="I13" s="161"/>
      <c r="J13" s="161"/>
      <c r="K13" s="161"/>
      <c r="L13" s="161"/>
      <c r="M13" s="161"/>
      <c r="N13" s="161"/>
      <c r="O13" s="161" t="s">
        <v>477</v>
      </c>
      <c r="P13" s="161" t="s">
        <v>478</v>
      </c>
      <c r="Q13" s="161"/>
      <c r="R13" s="161"/>
      <c r="S13" s="161" t="s">
        <v>477</v>
      </c>
      <c r="T13" s="161" t="s">
        <v>479</v>
      </c>
      <c r="U13" s="161"/>
      <c r="V13" s="161"/>
      <c r="W13" s="161" t="s">
        <v>463</v>
      </c>
      <c r="X13" s="161" t="s">
        <v>463</v>
      </c>
    </row>
    <row r="14" spans="2:24" ht="16.5" customHeight="1">
      <c r="B14" s="159" t="s">
        <v>457</v>
      </c>
      <c r="C14" s="161" t="s">
        <v>480</v>
      </c>
      <c r="D14" s="161">
        <v>58.28</v>
      </c>
      <c r="E14" s="161">
        <v>58.28</v>
      </c>
      <c r="F14" s="161"/>
      <c r="G14" s="161"/>
      <c r="H14" s="161"/>
      <c r="I14" s="161"/>
      <c r="J14" s="161"/>
      <c r="K14" s="161"/>
      <c r="L14" s="161"/>
      <c r="M14" s="161"/>
      <c r="N14" s="161"/>
      <c r="O14" s="161" t="s">
        <v>481</v>
      </c>
      <c r="P14" s="161" t="s">
        <v>482</v>
      </c>
      <c r="Q14" s="161"/>
      <c r="R14" s="161"/>
      <c r="S14" s="161" t="s">
        <v>481</v>
      </c>
      <c r="T14" s="161" t="s">
        <v>483</v>
      </c>
      <c r="U14" s="161"/>
      <c r="V14" s="161"/>
      <c r="W14" s="161" t="s">
        <v>463</v>
      </c>
      <c r="X14" s="161" t="s">
        <v>463</v>
      </c>
    </row>
    <row r="15" spans="2:24" ht="16.5" customHeight="1">
      <c r="B15" s="159" t="s">
        <v>457</v>
      </c>
      <c r="C15" s="161" t="s">
        <v>384</v>
      </c>
      <c r="D15" s="161">
        <v>240</v>
      </c>
      <c r="E15" s="161">
        <v>240</v>
      </c>
      <c r="F15" s="161"/>
      <c r="G15" s="161"/>
      <c r="H15" s="161"/>
      <c r="I15" s="161"/>
      <c r="J15" s="161"/>
      <c r="K15" s="161"/>
      <c r="L15" s="161"/>
      <c r="M15" s="161"/>
      <c r="N15" s="161"/>
      <c r="O15" s="161" t="s">
        <v>484</v>
      </c>
      <c r="P15" s="161" t="s">
        <v>485</v>
      </c>
      <c r="Q15" s="161"/>
      <c r="R15" s="161"/>
      <c r="S15" s="161" t="s">
        <v>484</v>
      </c>
      <c r="T15" s="161" t="s">
        <v>486</v>
      </c>
      <c r="U15" s="161"/>
      <c r="V15" s="161"/>
      <c r="W15" s="161" t="s">
        <v>463</v>
      </c>
      <c r="X15" s="161" t="s">
        <v>463</v>
      </c>
    </row>
    <row r="16" spans="2:24" ht="16.5" customHeight="1">
      <c r="B16" s="159" t="s">
        <v>457</v>
      </c>
      <c r="C16" s="161" t="s">
        <v>487</v>
      </c>
      <c r="D16" s="161">
        <v>77</v>
      </c>
      <c r="E16" s="161">
        <v>77</v>
      </c>
      <c r="F16" s="161"/>
      <c r="G16" s="161"/>
      <c r="H16" s="161"/>
      <c r="I16" s="161"/>
      <c r="J16" s="161"/>
      <c r="K16" s="161"/>
      <c r="L16" s="161"/>
      <c r="M16" s="161"/>
      <c r="N16" s="161"/>
      <c r="O16" s="161" t="s">
        <v>488</v>
      </c>
      <c r="P16" s="161" t="s">
        <v>489</v>
      </c>
      <c r="Q16" s="161"/>
      <c r="R16" s="161"/>
      <c r="S16" s="161" t="s">
        <v>488</v>
      </c>
      <c r="T16" s="161" t="s">
        <v>488</v>
      </c>
      <c r="U16" s="161"/>
      <c r="V16" s="161"/>
      <c r="W16" s="161" t="s">
        <v>463</v>
      </c>
      <c r="X16" s="161" t="s">
        <v>463</v>
      </c>
    </row>
    <row r="17" spans="2:24" ht="16.5" customHeight="1">
      <c r="B17" s="159" t="s">
        <v>457</v>
      </c>
      <c r="C17" s="161" t="s">
        <v>490</v>
      </c>
      <c r="D17" s="161">
        <v>87.5</v>
      </c>
      <c r="E17" s="161"/>
      <c r="F17" s="161"/>
      <c r="G17" s="161">
        <v>87.5</v>
      </c>
      <c r="H17" s="161"/>
      <c r="I17" s="161"/>
      <c r="J17" s="161"/>
      <c r="K17" s="161"/>
      <c r="L17" s="161"/>
      <c r="M17" s="161"/>
      <c r="N17" s="161"/>
      <c r="O17" s="162" t="s">
        <v>491</v>
      </c>
      <c r="P17" s="162" t="s">
        <v>492</v>
      </c>
      <c r="Q17" s="162"/>
      <c r="R17" s="162"/>
      <c r="S17" s="162" t="s">
        <v>491</v>
      </c>
      <c r="T17" s="162" t="s">
        <v>493</v>
      </c>
      <c r="U17" s="162"/>
      <c r="V17" s="162"/>
      <c r="W17" s="162" t="s">
        <v>463</v>
      </c>
      <c r="X17" s="162" t="s">
        <v>463</v>
      </c>
    </row>
    <row r="18" spans="2:24" ht="16.5" customHeight="1">
      <c r="B18" s="159" t="s">
        <v>457</v>
      </c>
      <c r="C18" s="161" t="s">
        <v>494</v>
      </c>
      <c r="D18" s="161">
        <v>38</v>
      </c>
      <c r="E18" s="161">
        <v>38</v>
      </c>
      <c r="F18" s="161"/>
      <c r="G18" s="161"/>
      <c r="H18" s="161"/>
      <c r="I18" s="161"/>
      <c r="J18" s="161"/>
      <c r="K18" s="161"/>
      <c r="L18" s="161"/>
      <c r="M18" s="161"/>
      <c r="N18" s="161"/>
      <c r="O18" s="162" t="s">
        <v>495</v>
      </c>
      <c r="P18" s="162" t="s">
        <v>496</v>
      </c>
      <c r="Q18" s="162"/>
      <c r="R18" s="162"/>
      <c r="S18" s="162" t="s">
        <v>497</v>
      </c>
      <c r="T18" s="162" t="s">
        <v>498</v>
      </c>
      <c r="U18" s="162"/>
      <c r="V18" s="162"/>
      <c r="W18" s="162" t="s">
        <v>463</v>
      </c>
      <c r="X18" s="162" t="s">
        <v>463</v>
      </c>
    </row>
    <row r="19" spans="2:24" ht="16.5" customHeight="1">
      <c r="B19" s="159" t="s">
        <v>457</v>
      </c>
      <c r="C19" s="161" t="s">
        <v>499</v>
      </c>
      <c r="D19" s="161">
        <v>320.5</v>
      </c>
      <c r="E19" s="161"/>
      <c r="F19" s="161"/>
      <c r="G19" s="161">
        <v>320.5</v>
      </c>
      <c r="H19" s="161"/>
      <c r="I19" s="161"/>
      <c r="J19" s="161"/>
      <c r="K19" s="161"/>
      <c r="L19" s="161"/>
      <c r="M19" s="161"/>
      <c r="N19" s="161"/>
      <c r="O19" s="162" t="s">
        <v>500</v>
      </c>
      <c r="P19" s="162" t="s">
        <v>501</v>
      </c>
      <c r="Q19" s="162"/>
      <c r="R19" s="162"/>
      <c r="S19" s="162"/>
      <c r="T19" s="162" t="s">
        <v>502</v>
      </c>
      <c r="U19" s="162"/>
      <c r="V19" s="162"/>
      <c r="W19" s="162" t="s">
        <v>463</v>
      </c>
      <c r="X19" s="162" t="s">
        <v>463</v>
      </c>
    </row>
    <row r="20" spans="2:24" ht="16.5" customHeight="1">
      <c r="B20" s="159" t="s">
        <v>457</v>
      </c>
      <c r="C20" s="161" t="s">
        <v>395</v>
      </c>
      <c r="D20" s="161">
        <v>342</v>
      </c>
      <c r="E20" s="161"/>
      <c r="F20" s="161"/>
      <c r="G20" s="161">
        <v>342</v>
      </c>
      <c r="H20" s="161"/>
      <c r="I20" s="161"/>
      <c r="J20" s="161"/>
      <c r="K20" s="161"/>
      <c r="L20" s="161"/>
      <c r="M20" s="161"/>
      <c r="N20" s="161"/>
      <c r="O20" s="162" t="s">
        <v>503</v>
      </c>
      <c r="P20" s="162" t="s">
        <v>504</v>
      </c>
      <c r="Q20" s="162"/>
      <c r="R20" s="162"/>
      <c r="S20" s="162" t="s">
        <v>505</v>
      </c>
      <c r="T20" s="162" t="s">
        <v>503</v>
      </c>
      <c r="U20" s="162"/>
      <c r="V20" s="162"/>
      <c r="W20" s="162" t="s">
        <v>463</v>
      </c>
      <c r="X20" s="162" t="s">
        <v>463</v>
      </c>
    </row>
    <row r="21" spans="2:24" ht="16.5" customHeight="1">
      <c r="B21" s="83" t="s">
        <v>506</v>
      </c>
      <c r="C21" s="107" t="s">
        <v>507</v>
      </c>
      <c r="D21" s="83">
        <v>1125.3399999999999</v>
      </c>
      <c r="E21" s="83">
        <v>1125.3399999999999</v>
      </c>
      <c r="F21" s="83"/>
      <c r="G21" s="83"/>
      <c r="H21" s="83"/>
      <c r="I21" s="83"/>
      <c r="J21" s="83"/>
      <c r="K21" s="83"/>
      <c r="L21" s="83"/>
      <c r="M21" s="83"/>
      <c r="N21" s="83"/>
      <c r="O21" s="164" t="s">
        <v>508</v>
      </c>
      <c r="P21" s="164" t="s">
        <v>508</v>
      </c>
      <c r="Q21" s="83"/>
      <c r="R21" s="83"/>
      <c r="S21" s="83"/>
      <c r="T21" s="83"/>
      <c r="U21" s="83"/>
      <c r="V21" s="83"/>
      <c r="W21" s="165" t="s">
        <v>508</v>
      </c>
      <c r="X21" s="165" t="s">
        <v>508</v>
      </c>
    </row>
    <row r="22" spans="2:24" ht="16.5" customHeight="1">
      <c r="B22" s="83" t="s">
        <v>506</v>
      </c>
      <c r="C22" s="107" t="s">
        <v>371</v>
      </c>
      <c r="D22" s="83">
        <v>135.04</v>
      </c>
      <c r="E22" s="83">
        <v>135.04</v>
      </c>
      <c r="F22" s="83"/>
      <c r="G22" s="83"/>
      <c r="H22" s="83"/>
      <c r="I22" s="83"/>
      <c r="J22" s="83"/>
      <c r="K22" s="83"/>
      <c r="L22" s="83"/>
      <c r="M22" s="83"/>
      <c r="N22" s="83"/>
      <c r="O22" s="164" t="s">
        <v>509</v>
      </c>
      <c r="P22" s="164" t="s">
        <v>509</v>
      </c>
      <c r="Q22" s="83"/>
      <c r="R22" s="83"/>
      <c r="S22" s="83"/>
      <c r="T22" s="83"/>
      <c r="U22" s="83"/>
      <c r="V22" s="83"/>
      <c r="W22" s="165" t="s">
        <v>509</v>
      </c>
      <c r="X22" s="165" t="s">
        <v>509</v>
      </c>
    </row>
    <row r="23" spans="2:24" ht="16.5" customHeight="1">
      <c r="B23" s="83" t="s">
        <v>506</v>
      </c>
      <c r="C23" s="107" t="s">
        <v>369</v>
      </c>
      <c r="D23" s="83">
        <v>10.77</v>
      </c>
      <c r="E23" s="83">
        <v>10.77</v>
      </c>
      <c r="F23" s="83"/>
      <c r="G23" s="83"/>
      <c r="H23" s="83"/>
      <c r="I23" s="83"/>
      <c r="J23" s="83"/>
      <c r="K23" s="83"/>
      <c r="L23" s="83"/>
      <c r="M23" s="83"/>
      <c r="N23" s="83"/>
      <c r="O23" s="164" t="s">
        <v>510</v>
      </c>
      <c r="P23" s="164" t="s">
        <v>510</v>
      </c>
      <c r="Q23" s="83"/>
      <c r="R23" s="83"/>
      <c r="S23" s="83"/>
      <c r="T23" s="83"/>
      <c r="U23" s="83"/>
      <c r="V23" s="83"/>
      <c r="W23" s="165" t="s">
        <v>510</v>
      </c>
      <c r="X23" s="165" t="s">
        <v>510</v>
      </c>
    </row>
    <row r="24" spans="2:24" ht="16.5" customHeight="1">
      <c r="B24" s="83" t="s">
        <v>506</v>
      </c>
      <c r="C24" s="107" t="s">
        <v>511</v>
      </c>
      <c r="D24" s="83">
        <v>180</v>
      </c>
      <c r="E24" s="83">
        <v>180</v>
      </c>
      <c r="F24" s="83"/>
      <c r="G24" s="83"/>
      <c r="H24" s="83"/>
      <c r="I24" s="83"/>
      <c r="J24" s="83"/>
      <c r="K24" s="83"/>
      <c r="L24" s="83"/>
      <c r="M24" s="83"/>
      <c r="N24" s="83"/>
      <c r="O24" s="164" t="s">
        <v>512</v>
      </c>
      <c r="P24" s="164" t="s">
        <v>512</v>
      </c>
      <c r="Q24" s="83"/>
      <c r="R24" s="83"/>
      <c r="S24" s="83"/>
      <c r="T24" s="83"/>
      <c r="U24" s="83"/>
      <c r="V24" s="83"/>
      <c r="W24" s="165" t="s">
        <v>512</v>
      </c>
      <c r="X24" s="165" t="s">
        <v>512</v>
      </c>
    </row>
    <row r="25" spans="2:24" ht="27" customHeight="1">
      <c r="B25" s="83" t="s">
        <v>519</v>
      </c>
      <c r="C25" s="123" t="s">
        <v>362</v>
      </c>
      <c r="D25" s="124">
        <v>1295</v>
      </c>
      <c r="E25" s="124">
        <v>1295</v>
      </c>
      <c r="F25" s="83"/>
      <c r="G25" s="83"/>
      <c r="H25" s="83"/>
      <c r="I25" s="83"/>
      <c r="J25" s="83"/>
      <c r="K25" s="83"/>
      <c r="L25" s="83"/>
      <c r="M25" s="83"/>
      <c r="N25" s="83"/>
      <c r="O25" s="169" t="s">
        <v>524</v>
      </c>
      <c r="P25" s="169" t="s">
        <v>524</v>
      </c>
      <c r="Q25" s="169"/>
      <c r="R25" s="169"/>
      <c r="S25" s="169"/>
      <c r="T25" s="169"/>
      <c r="U25" s="169"/>
      <c r="V25" s="169"/>
      <c r="W25" s="169" t="s">
        <v>521</v>
      </c>
      <c r="X25" s="169" t="s">
        <v>521</v>
      </c>
    </row>
    <row r="26" spans="2:24" ht="27" customHeight="1">
      <c r="B26" s="83" t="s">
        <v>519</v>
      </c>
      <c r="C26" s="123" t="s">
        <v>364</v>
      </c>
      <c r="D26" s="124">
        <v>617</v>
      </c>
      <c r="E26" s="124">
        <v>617</v>
      </c>
      <c r="F26" s="83"/>
      <c r="G26" s="83"/>
      <c r="H26" s="83"/>
      <c r="I26" s="83"/>
      <c r="J26" s="83"/>
      <c r="K26" s="83"/>
      <c r="L26" s="83"/>
      <c r="M26" s="83"/>
      <c r="N26" s="83"/>
      <c r="O26" s="169" t="s">
        <v>525</v>
      </c>
      <c r="P26" s="169" t="s">
        <v>525</v>
      </c>
      <c r="Q26" s="169"/>
      <c r="R26" s="169"/>
      <c r="S26" s="169"/>
      <c r="T26" s="169"/>
      <c r="U26" s="169"/>
      <c r="V26" s="169"/>
      <c r="W26" s="169" t="s">
        <v>521</v>
      </c>
      <c r="X26" s="169" t="s">
        <v>521</v>
      </c>
    </row>
    <row r="27" spans="2:24" ht="27" customHeight="1">
      <c r="B27" s="83" t="s">
        <v>519</v>
      </c>
      <c r="C27" s="123" t="s">
        <v>366</v>
      </c>
      <c r="D27" s="124">
        <v>39.200000000000003</v>
      </c>
      <c r="E27" s="124">
        <v>39.200000000000003</v>
      </c>
      <c r="F27" s="83"/>
      <c r="G27" s="83"/>
      <c r="H27" s="83"/>
      <c r="I27" s="83"/>
      <c r="J27" s="83"/>
      <c r="K27" s="83"/>
      <c r="L27" s="83"/>
      <c r="M27" s="83"/>
      <c r="N27" s="83"/>
      <c r="O27" s="169" t="s">
        <v>526</v>
      </c>
      <c r="P27" s="169" t="s">
        <v>526</v>
      </c>
      <c r="Q27" s="169"/>
      <c r="R27" s="169"/>
      <c r="S27" s="169"/>
      <c r="T27" s="169"/>
      <c r="U27" s="169"/>
      <c r="V27" s="169"/>
      <c r="W27" s="169" t="s">
        <v>521</v>
      </c>
      <c r="X27" s="169" t="s">
        <v>521</v>
      </c>
    </row>
    <row r="28" spans="2:24" ht="27" customHeight="1">
      <c r="B28" s="83" t="s">
        <v>519</v>
      </c>
      <c r="C28" s="123" t="s">
        <v>368</v>
      </c>
      <c r="D28" s="124">
        <v>1087</v>
      </c>
      <c r="E28" s="124">
        <v>1087</v>
      </c>
      <c r="F28" s="83"/>
      <c r="G28" s="83"/>
      <c r="H28" s="83"/>
      <c r="I28" s="83"/>
      <c r="J28" s="83"/>
      <c r="K28" s="83"/>
      <c r="L28" s="83"/>
      <c r="M28" s="83"/>
      <c r="N28" s="83"/>
      <c r="O28" s="169" t="s">
        <v>527</v>
      </c>
      <c r="P28" s="169" t="s">
        <v>527</v>
      </c>
      <c r="Q28" s="169"/>
      <c r="R28" s="169"/>
      <c r="S28" s="169"/>
      <c r="T28" s="169"/>
      <c r="U28" s="169"/>
      <c r="V28" s="169"/>
      <c r="W28" s="169" t="s">
        <v>521</v>
      </c>
      <c r="X28" s="169" t="s">
        <v>521</v>
      </c>
    </row>
    <row r="29" spans="2:24" ht="27" customHeight="1">
      <c r="B29" s="83" t="s">
        <v>519</v>
      </c>
      <c r="C29" s="123" t="s">
        <v>386</v>
      </c>
      <c r="D29" s="124">
        <v>473.89</v>
      </c>
      <c r="E29" s="124">
        <v>473.89</v>
      </c>
      <c r="F29" s="83"/>
      <c r="G29" s="86">
        <v>0</v>
      </c>
      <c r="H29" s="83"/>
      <c r="I29" s="83"/>
      <c r="J29" s="83"/>
      <c r="K29" s="83"/>
      <c r="L29" s="83"/>
      <c r="M29" s="83"/>
      <c r="N29" s="83"/>
      <c r="O29" s="169" t="s">
        <v>528</v>
      </c>
      <c r="P29" s="169" t="s">
        <v>528</v>
      </c>
      <c r="Q29" s="169"/>
      <c r="R29" s="169"/>
      <c r="S29" s="169"/>
      <c r="T29" s="169"/>
      <c r="U29" s="169"/>
      <c r="V29" s="169"/>
      <c r="W29" s="169" t="s">
        <v>521</v>
      </c>
      <c r="X29" s="169" t="s">
        <v>521</v>
      </c>
    </row>
    <row r="30" spans="2:24" ht="27" customHeight="1">
      <c r="B30" s="83" t="s">
        <v>519</v>
      </c>
      <c r="C30" s="123" t="s">
        <v>388</v>
      </c>
      <c r="D30" s="124">
        <v>500</v>
      </c>
      <c r="E30" s="124">
        <v>500</v>
      </c>
      <c r="F30" s="83"/>
      <c r="G30" s="86">
        <v>0</v>
      </c>
      <c r="H30" s="83"/>
      <c r="I30" s="83"/>
      <c r="J30" s="83"/>
      <c r="K30" s="83"/>
      <c r="L30" s="83"/>
      <c r="M30" s="83"/>
      <c r="N30" s="83"/>
      <c r="O30" s="169" t="s">
        <v>529</v>
      </c>
      <c r="P30" s="169" t="s">
        <v>529</v>
      </c>
      <c r="Q30" s="169"/>
      <c r="R30" s="169"/>
      <c r="S30" s="169"/>
      <c r="T30" s="169"/>
      <c r="U30" s="169"/>
      <c r="V30" s="169"/>
      <c r="W30" s="169" t="s">
        <v>521</v>
      </c>
      <c r="X30" s="169" t="s">
        <v>521</v>
      </c>
    </row>
    <row r="31" spans="2:24" ht="27" customHeight="1">
      <c r="B31" s="83" t="s">
        <v>519</v>
      </c>
      <c r="C31" s="123" t="s">
        <v>390</v>
      </c>
      <c r="D31" s="124">
        <v>68</v>
      </c>
      <c r="E31" s="124">
        <v>0</v>
      </c>
      <c r="F31" s="83"/>
      <c r="G31" s="86">
        <v>68</v>
      </c>
      <c r="H31" s="83"/>
      <c r="I31" s="83"/>
      <c r="J31" s="83"/>
      <c r="K31" s="83"/>
      <c r="L31" s="83"/>
      <c r="M31" s="83"/>
      <c r="N31" s="83"/>
      <c r="O31" s="169" t="s">
        <v>520</v>
      </c>
      <c r="P31" s="169" t="s">
        <v>522</v>
      </c>
      <c r="Q31" s="169"/>
      <c r="R31" s="169"/>
      <c r="S31" s="169"/>
      <c r="T31" s="169"/>
      <c r="U31" s="169"/>
      <c r="V31" s="169"/>
      <c r="W31" s="169" t="s">
        <v>521</v>
      </c>
      <c r="X31" s="169" t="s">
        <v>521</v>
      </c>
    </row>
    <row r="32" spans="2:24" ht="27" customHeight="1">
      <c r="B32" s="83" t="s">
        <v>519</v>
      </c>
      <c r="C32" s="123" t="s">
        <v>393</v>
      </c>
      <c r="D32" s="124">
        <v>177.84</v>
      </c>
      <c r="E32" s="124">
        <v>177.84</v>
      </c>
      <c r="F32" s="83"/>
      <c r="G32" s="86">
        <v>0</v>
      </c>
      <c r="H32" s="83"/>
      <c r="I32" s="83"/>
      <c r="J32" s="83"/>
      <c r="K32" s="83"/>
      <c r="L32" s="83"/>
      <c r="M32" s="83"/>
      <c r="N32" s="83"/>
      <c r="O32" s="169" t="s">
        <v>530</v>
      </c>
      <c r="P32" s="169" t="s">
        <v>530</v>
      </c>
      <c r="Q32" s="169"/>
      <c r="R32" s="169"/>
      <c r="S32" s="169"/>
      <c r="T32" s="169"/>
      <c r="U32" s="169"/>
      <c r="V32" s="169"/>
      <c r="W32" s="169" t="s">
        <v>521</v>
      </c>
      <c r="X32" s="169" t="s">
        <v>521</v>
      </c>
    </row>
    <row r="33" spans="2:24" ht="27" customHeight="1">
      <c r="B33" s="83" t="s">
        <v>519</v>
      </c>
      <c r="C33" s="123" t="s">
        <v>396</v>
      </c>
      <c r="D33" s="124">
        <v>70</v>
      </c>
      <c r="E33" s="124">
        <v>70</v>
      </c>
      <c r="F33" s="83"/>
      <c r="G33" s="86">
        <v>0</v>
      </c>
      <c r="H33" s="83"/>
      <c r="I33" s="83"/>
      <c r="J33" s="83"/>
      <c r="K33" s="83"/>
      <c r="L33" s="83"/>
      <c r="M33" s="83"/>
      <c r="N33" s="83"/>
      <c r="O33" s="169" t="s">
        <v>531</v>
      </c>
      <c r="P33" s="169" t="s">
        <v>531</v>
      </c>
      <c r="Q33" s="169"/>
      <c r="R33" s="169"/>
      <c r="S33" s="169"/>
      <c r="T33" s="169"/>
      <c r="U33" s="169"/>
      <c r="V33" s="169"/>
      <c r="W33" s="169" t="s">
        <v>521</v>
      </c>
      <c r="X33" s="169" t="s">
        <v>521</v>
      </c>
    </row>
    <row r="34" spans="2:24" ht="27" customHeight="1">
      <c r="B34" s="83" t="s">
        <v>519</v>
      </c>
      <c r="C34" s="123" t="s">
        <v>400</v>
      </c>
      <c r="D34" s="124">
        <v>59.49</v>
      </c>
      <c r="E34" s="124">
        <v>59.49</v>
      </c>
      <c r="F34" s="83"/>
      <c r="G34" s="86">
        <v>0</v>
      </c>
      <c r="H34" s="83"/>
      <c r="I34" s="83"/>
      <c r="J34" s="83"/>
      <c r="K34" s="83"/>
      <c r="L34" s="83"/>
      <c r="M34" s="83"/>
      <c r="N34" s="83"/>
      <c r="O34" s="169" t="s">
        <v>532</v>
      </c>
      <c r="P34" s="169" t="s">
        <v>532</v>
      </c>
      <c r="Q34" s="169"/>
      <c r="R34" s="169"/>
      <c r="S34" s="169"/>
      <c r="T34" s="169"/>
      <c r="U34" s="169"/>
      <c r="V34" s="169"/>
      <c r="W34" s="169" t="s">
        <v>521</v>
      </c>
      <c r="X34" s="169" t="s">
        <v>521</v>
      </c>
    </row>
    <row r="35" spans="2:24" ht="27" customHeight="1">
      <c r="B35" s="83" t="s">
        <v>519</v>
      </c>
      <c r="C35" s="123" t="s">
        <v>408</v>
      </c>
      <c r="D35" s="124">
        <v>50</v>
      </c>
      <c r="E35" s="124">
        <v>50</v>
      </c>
      <c r="F35" s="83"/>
      <c r="G35" s="86">
        <v>0</v>
      </c>
      <c r="H35" s="83"/>
      <c r="I35" s="83"/>
      <c r="J35" s="83"/>
      <c r="K35" s="83"/>
      <c r="L35" s="83"/>
      <c r="M35" s="83"/>
      <c r="N35" s="83"/>
      <c r="O35" s="169" t="s">
        <v>533</v>
      </c>
      <c r="P35" s="169" t="s">
        <v>533</v>
      </c>
      <c r="Q35" s="169"/>
      <c r="R35" s="169"/>
      <c r="S35" s="169"/>
      <c r="T35" s="169"/>
      <c r="U35" s="169"/>
      <c r="V35" s="169"/>
      <c r="W35" s="169" t="s">
        <v>521</v>
      </c>
      <c r="X35" s="169" t="s">
        <v>521</v>
      </c>
    </row>
    <row r="36" spans="2:24" ht="27" customHeight="1">
      <c r="B36" s="83" t="s">
        <v>519</v>
      </c>
      <c r="C36" s="123" t="s">
        <v>410</v>
      </c>
      <c r="D36" s="124">
        <v>320</v>
      </c>
      <c r="E36" s="124">
        <v>320</v>
      </c>
      <c r="F36" s="83"/>
      <c r="G36" s="86">
        <v>0</v>
      </c>
      <c r="H36" s="83"/>
      <c r="I36" s="83"/>
      <c r="J36" s="83"/>
      <c r="K36" s="83"/>
      <c r="L36" s="83"/>
      <c r="M36" s="83"/>
      <c r="N36" s="83"/>
      <c r="O36" s="169" t="s">
        <v>523</v>
      </c>
      <c r="P36" s="169" t="s">
        <v>523</v>
      </c>
      <c r="Q36" s="169"/>
      <c r="R36" s="169"/>
      <c r="S36" s="169"/>
      <c r="T36" s="169"/>
      <c r="U36" s="169"/>
      <c r="V36" s="169"/>
      <c r="W36" s="169" t="s">
        <v>521</v>
      </c>
      <c r="X36" s="169" t="s">
        <v>521</v>
      </c>
    </row>
    <row r="37" spans="2:24" ht="27" customHeight="1">
      <c r="B37" s="83" t="s">
        <v>519</v>
      </c>
      <c r="C37" s="123" t="s">
        <v>416</v>
      </c>
      <c r="D37" s="124">
        <v>12</v>
      </c>
      <c r="E37" s="124">
        <v>0</v>
      </c>
      <c r="F37" s="83"/>
      <c r="G37" s="86">
        <v>12</v>
      </c>
      <c r="H37" s="83"/>
      <c r="I37" s="83"/>
      <c r="J37" s="83"/>
      <c r="K37" s="83"/>
      <c r="L37" s="83"/>
      <c r="M37" s="83"/>
      <c r="N37" s="83"/>
      <c r="O37" s="169" t="s">
        <v>534</v>
      </c>
      <c r="P37" s="169" t="s">
        <v>534</v>
      </c>
      <c r="Q37" s="169"/>
      <c r="R37" s="169"/>
      <c r="S37" s="169"/>
      <c r="T37" s="169"/>
      <c r="U37" s="169"/>
      <c r="V37" s="169"/>
      <c r="W37" s="169" t="s">
        <v>521</v>
      </c>
      <c r="X37" s="169" t="s">
        <v>521</v>
      </c>
    </row>
    <row r="38" spans="2:24" ht="42.75" customHeight="1">
      <c r="B38" s="171" t="s">
        <v>536</v>
      </c>
      <c r="C38" s="129" t="s">
        <v>377</v>
      </c>
      <c r="D38" s="130">
        <v>353.6</v>
      </c>
      <c r="E38" s="130">
        <v>353.6</v>
      </c>
      <c r="F38" s="83"/>
      <c r="G38" s="83"/>
      <c r="H38" s="83"/>
      <c r="I38" s="83"/>
      <c r="J38" s="83"/>
      <c r="K38" s="83"/>
      <c r="L38" s="83"/>
      <c r="M38" s="83"/>
      <c r="N38" s="83"/>
      <c r="O38" s="169" t="s">
        <v>539</v>
      </c>
      <c r="P38" s="169" t="s">
        <v>539</v>
      </c>
      <c r="Q38" s="169"/>
      <c r="R38" s="169"/>
      <c r="S38" s="169"/>
      <c r="T38" s="169"/>
      <c r="U38" s="169"/>
      <c r="V38" s="169"/>
      <c r="W38" s="169" t="s">
        <v>521</v>
      </c>
      <c r="X38" s="169" t="s">
        <v>521</v>
      </c>
    </row>
    <row r="39" spans="2:24" ht="42.75" customHeight="1">
      <c r="B39" s="171" t="s">
        <v>536</v>
      </c>
      <c r="C39" s="129" t="s">
        <v>379</v>
      </c>
      <c r="D39" s="130">
        <v>25.31</v>
      </c>
      <c r="E39" s="130">
        <v>25.31</v>
      </c>
      <c r="F39" s="83"/>
      <c r="G39" s="83"/>
      <c r="H39" s="83"/>
      <c r="I39" s="83"/>
      <c r="J39" s="83"/>
      <c r="K39" s="83"/>
      <c r="L39" s="83"/>
      <c r="M39" s="83"/>
      <c r="N39" s="83"/>
      <c r="O39" s="169" t="s">
        <v>539</v>
      </c>
      <c r="P39" s="169" t="s">
        <v>539</v>
      </c>
      <c r="Q39" s="169"/>
      <c r="R39" s="169"/>
      <c r="S39" s="169"/>
      <c r="T39" s="169"/>
      <c r="U39" s="169"/>
      <c r="V39" s="169"/>
      <c r="W39" s="169" t="s">
        <v>521</v>
      </c>
      <c r="X39" s="169" t="s">
        <v>521</v>
      </c>
    </row>
  </sheetData>
  <mergeCells count="24">
    <mergeCell ref="W6:W7"/>
    <mergeCell ref="X6:X7"/>
    <mergeCell ref="Q6:Q7"/>
    <mergeCell ref="R6:R7"/>
    <mergeCell ref="S6:S7"/>
    <mergeCell ref="T6:T7"/>
    <mergeCell ref="U6:U7"/>
    <mergeCell ref="V6:V7"/>
    <mergeCell ref="B5:B7"/>
    <mergeCell ref="C5:C7"/>
    <mergeCell ref="D5:N5"/>
    <mergeCell ref="O5:R5"/>
    <mergeCell ref="K6:K7"/>
    <mergeCell ref="L6:L7"/>
    <mergeCell ref="M6:M7"/>
    <mergeCell ref="N6:N7"/>
    <mergeCell ref="O6:O7"/>
    <mergeCell ref="S5:V5"/>
    <mergeCell ref="D6:D7"/>
    <mergeCell ref="E6:F6"/>
    <mergeCell ref="G6:G7"/>
    <mergeCell ref="H6:H7"/>
    <mergeCell ref="I6:J6"/>
    <mergeCell ref="P6:P7"/>
  </mergeCells>
  <phoneticPr fontId="4" type="noConversion"/>
  <pageMargins left="0.43307086614173229" right="0.23622047244094491" top="0.39370078740157483" bottom="0.35433070866141736" header="0.31496062992125984" footer="0.19685039370078741"/>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B2:E36"/>
  <sheetViews>
    <sheetView workbookViewId="0">
      <selection activeCell="M33" sqref="M33"/>
    </sheetView>
  </sheetViews>
  <sheetFormatPr defaultRowHeight="13.5"/>
  <cols>
    <col min="1" max="1" width="5.125" customWidth="1"/>
    <col min="2" max="2" width="30.875" customWidth="1"/>
    <col min="3" max="3" width="25.625" customWidth="1"/>
    <col min="4" max="4" width="35.375" customWidth="1"/>
    <col min="5" max="5" width="23.875" customWidth="1"/>
  </cols>
  <sheetData>
    <row r="2" spans="2:5" ht="27">
      <c r="B2" s="182" t="s">
        <v>516</v>
      </c>
      <c r="C2" s="182"/>
      <c r="D2" s="182"/>
      <c r="E2" s="182"/>
    </row>
    <row r="3" spans="2:5">
      <c r="B3" s="7"/>
      <c r="C3" s="7"/>
      <c r="D3" s="7"/>
      <c r="E3" s="8" t="s">
        <v>42</v>
      </c>
    </row>
    <row r="4" spans="2:5">
      <c r="B4" s="3" t="s">
        <v>33</v>
      </c>
      <c r="C4" s="9"/>
      <c r="D4" s="10"/>
      <c r="E4" s="8" t="s">
        <v>0</v>
      </c>
    </row>
    <row r="5" spans="2:5">
      <c r="B5" s="11" t="s">
        <v>43</v>
      </c>
      <c r="C5" s="11"/>
      <c r="D5" s="11" t="s">
        <v>44</v>
      </c>
      <c r="E5" s="11"/>
    </row>
    <row r="6" spans="2:5">
      <c r="B6" s="12" t="s">
        <v>45</v>
      </c>
      <c r="C6" s="13" t="s">
        <v>46</v>
      </c>
      <c r="D6" s="12" t="s">
        <v>45</v>
      </c>
      <c r="E6" s="13" t="s">
        <v>1</v>
      </c>
    </row>
    <row r="7" spans="2:5">
      <c r="B7" s="146" t="s">
        <v>2</v>
      </c>
      <c r="C7" s="147">
        <f>C8</f>
        <v>60105.02</v>
      </c>
      <c r="D7" s="152" t="s">
        <v>8</v>
      </c>
      <c r="E7" s="151">
        <f>E8+E17+E21+E25</f>
        <v>61167.02</v>
      </c>
    </row>
    <row r="8" spans="2:5">
      <c r="B8" s="148" t="s">
        <v>47</v>
      </c>
      <c r="C8" s="147">
        <f>C9+C14</f>
        <v>60105.02</v>
      </c>
      <c r="D8" s="152" t="s">
        <v>48</v>
      </c>
      <c r="E8" s="151">
        <f>E9</f>
        <v>49967.82</v>
      </c>
    </row>
    <row r="9" spans="2:5">
      <c r="B9" s="149" t="s">
        <v>49</v>
      </c>
      <c r="C9" s="147">
        <f>C10+C11+C12+C13</f>
        <v>57942.02</v>
      </c>
      <c r="D9" s="152" t="s">
        <v>52</v>
      </c>
      <c r="E9" s="151">
        <f>E10+E11+E12+E13+E14+E15+E16</f>
        <v>49967.82</v>
      </c>
    </row>
    <row r="10" spans="2:5">
      <c r="B10" s="82" t="s">
        <v>221</v>
      </c>
      <c r="C10" s="136">
        <v>52377.06</v>
      </c>
      <c r="D10" s="15" t="s">
        <v>54</v>
      </c>
      <c r="E10" s="137">
        <v>37419.68</v>
      </c>
    </row>
    <row r="11" spans="2:5">
      <c r="B11" s="82" t="s">
        <v>222</v>
      </c>
      <c r="C11" s="136">
        <v>3121.69</v>
      </c>
      <c r="D11" s="144" t="s">
        <v>453</v>
      </c>
      <c r="E11" s="137">
        <v>2163</v>
      </c>
    </row>
    <row r="12" spans="2:5">
      <c r="B12" s="82" t="s">
        <v>223</v>
      </c>
      <c r="C12" s="138">
        <v>1813.17</v>
      </c>
      <c r="D12" s="15" t="s">
        <v>56</v>
      </c>
      <c r="E12" s="137">
        <v>3038.2</v>
      </c>
    </row>
    <row r="13" spans="2:5">
      <c r="B13" s="82" t="s">
        <v>224</v>
      </c>
      <c r="C13" s="136">
        <v>630.1</v>
      </c>
      <c r="D13" s="15" t="s">
        <v>58</v>
      </c>
      <c r="E13" s="137">
        <v>1451.15</v>
      </c>
    </row>
    <row r="14" spans="2:5">
      <c r="B14" s="149" t="s">
        <v>50</v>
      </c>
      <c r="C14" s="147">
        <f>C15+C16+C17+C18</f>
        <v>2163</v>
      </c>
      <c r="D14" s="15" t="s">
        <v>60</v>
      </c>
      <c r="E14" s="137">
        <v>758.65</v>
      </c>
    </row>
    <row r="15" spans="2:5">
      <c r="B15" s="82" t="s">
        <v>221</v>
      </c>
      <c r="C15" s="136">
        <v>2163</v>
      </c>
      <c r="D15" s="15" t="s">
        <v>62</v>
      </c>
      <c r="E15" s="137">
        <v>572.08000000000004</v>
      </c>
    </row>
    <row r="16" spans="2:5">
      <c r="B16" s="82" t="s">
        <v>222</v>
      </c>
      <c r="C16" s="136"/>
      <c r="D16" s="15" t="s">
        <v>64</v>
      </c>
      <c r="E16" s="137">
        <v>4565.0600000000004</v>
      </c>
    </row>
    <row r="17" spans="2:5">
      <c r="B17" s="82" t="s">
        <v>223</v>
      </c>
      <c r="C17" s="138"/>
      <c r="D17" s="15" t="s">
        <v>65</v>
      </c>
      <c r="E17" s="137">
        <v>5624.77</v>
      </c>
    </row>
    <row r="18" spans="2:5">
      <c r="B18" s="82" t="s">
        <v>224</v>
      </c>
      <c r="C18" s="136"/>
      <c r="D18" s="15" t="s">
        <v>66</v>
      </c>
      <c r="E18" s="137">
        <v>5624.77</v>
      </c>
    </row>
    <row r="19" spans="2:5">
      <c r="B19" s="14" t="s">
        <v>51</v>
      </c>
      <c r="C19" s="136"/>
      <c r="D19" s="15" t="s">
        <v>68</v>
      </c>
      <c r="E19" s="137">
        <v>789.33</v>
      </c>
    </row>
    <row r="20" spans="2:5">
      <c r="B20" s="146" t="s">
        <v>53</v>
      </c>
      <c r="C20" s="147">
        <f>C21+C22+C23+C24</f>
        <v>1062</v>
      </c>
      <c r="D20" s="15" t="s">
        <v>70</v>
      </c>
      <c r="E20" s="137">
        <v>4835.4399999999996</v>
      </c>
    </row>
    <row r="21" spans="2:5">
      <c r="B21" s="82" t="s">
        <v>221</v>
      </c>
      <c r="C21" s="136">
        <v>80</v>
      </c>
      <c r="D21" s="15" t="s">
        <v>72</v>
      </c>
      <c r="E21" s="137">
        <v>2271.06</v>
      </c>
    </row>
    <row r="22" spans="2:5">
      <c r="B22" s="82" t="s">
        <v>222</v>
      </c>
      <c r="C22" s="138">
        <v>982</v>
      </c>
      <c r="D22" s="15" t="s">
        <v>73</v>
      </c>
      <c r="E22" s="137">
        <v>2271.06</v>
      </c>
    </row>
    <row r="23" spans="2:5">
      <c r="B23" s="82" t="s">
        <v>223</v>
      </c>
      <c r="C23" s="136"/>
      <c r="D23" s="15" t="s">
        <v>74</v>
      </c>
      <c r="E23" s="137">
        <v>2260.31</v>
      </c>
    </row>
    <row r="24" spans="2:5">
      <c r="B24" s="82" t="s">
        <v>224</v>
      </c>
      <c r="C24" s="136"/>
      <c r="D24" s="15" t="s">
        <v>75</v>
      </c>
      <c r="E24" s="137">
        <v>10.75</v>
      </c>
    </row>
    <row r="25" spans="2:5">
      <c r="B25" s="14" t="s">
        <v>55</v>
      </c>
      <c r="C25" s="136"/>
      <c r="D25" s="15" t="s">
        <v>76</v>
      </c>
      <c r="E25" s="137">
        <v>3303.37</v>
      </c>
    </row>
    <row r="26" spans="2:5">
      <c r="B26" s="14" t="s">
        <v>57</v>
      </c>
      <c r="C26" s="136"/>
      <c r="D26" s="15" t="s">
        <v>77</v>
      </c>
      <c r="E26" s="137">
        <v>3303.37</v>
      </c>
    </row>
    <row r="27" spans="2:5">
      <c r="B27" s="14" t="s">
        <v>59</v>
      </c>
      <c r="C27" s="136"/>
      <c r="D27" s="15" t="s">
        <v>78</v>
      </c>
      <c r="E27" s="137">
        <v>3303.37</v>
      </c>
    </row>
    <row r="28" spans="2:5">
      <c r="B28" s="14" t="s">
        <v>61</v>
      </c>
      <c r="C28" s="136"/>
      <c r="D28" s="83"/>
      <c r="E28" s="138"/>
    </row>
    <row r="29" spans="2:5">
      <c r="B29" s="14" t="s">
        <v>63</v>
      </c>
      <c r="C29" s="136"/>
      <c r="D29" s="18"/>
      <c r="E29" s="139"/>
    </row>
    <row r="30" spans="2:5">
      <c r="B30" s="16" t="s">
        <v>47</v>
      </c>
      <c r="C30" s="136"/>
      <c r="D30" s="18"/>
      <c r="E30" s="139"/>
    </row>
    <row r="31" spans="2:5">
      <c r="B31" s="17" t="s">
        <v>50</v>
      </c>
      <c r="C31" s="136"/>
      <c r="D31" s="18"/>
      <c r="E31" s="139"/>
    </row>
    <row r="32" spans="2:5">
      <c r="B32" s="16" t="s">
        <v>67</v>
      </c>
      <c r="C32" s="136"/>
      <c r="D32" s="18"/>
      <c r="E32" s="139"/>
    </row>
    <row r="33" spans="2:5">
      <c r="B33" s="16" t="s">
        <v>69</v>
      </c>
      <c r="C33" s="136"/>
      <c r="D33" s="18"/>
      <c r="E33" s="139"/>
    </row>
    <row r="34" spans="2:5">
      <c r="B34" s="14" t="s">
        <v>71</v>
      </c>
      <c r="C34" s="136"/>
      <c r="D34" s="18"/>
      <c r="E34" s="139"/>
    </row>
    <row r="35" spans="2:5">
      <c r="B35" s="150" t="s">
        <v>79</v>
      </c>
      <c r="C35" s="151">
        <f>C7+C19+C20+C25+C26+C27+C28+C29+C34</f>
        <v>61167.02</v>
      </c>
      <c r="D35" s="150" t="s">
        <v>4</v>
      </c>
      <c r="E35" s="151">
        <f>E7</f>
        <v>61167.02</v>
      </c>
    </row>
    <row r="36" spans="2:5">
      <c r="B36" t="s">
        <v>454</v>
      </c>
    </row>
  </sheetData>
  <mergeCells count="1">
    <mergeCell ref="B2:E2"/>
  </mergeCells>
  <phoneticPr fontId="4" type="noConversion"/>
  <pageMargins left="1.37" right="0.33" top="0.49" bottom="0.53" header="0.31496062992125984" footer="0.31496062992125984"/>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dimension ref="B3:R14"/>
  <sheetViews>
    <sheetView topLeftCell="A4" workbookViewId="0">
      <selection activeCell="E13" sqref="E13"/>
    </sheetView>
  </sheetViews>
  <sheetFormatPr defaultRowHeight="13.5"/>
  <cols>
    <col min="1" max="1" width="2.625" customWidth="1"/>
    <col min="2" max="2" width="10.5" customWidth="1"/>
    <col min="3" max="3" width="12.125" customWidth="1"/>
    <col min="4" max="6" width="14" customWidth="1"/>
    <col min="7" max="13" width="2.125" customWidth="1"/>
    <col min="14" max="18" width="11.875" customWidth="1"/>
  </cols>
  <sheetData>
    <row r="3" spans="2:18" ht="27">
      <c r="B3" s="23" t="s">
        <v>103</v>
      </c>
      <c r="C3" s="23"/>
      <c r="D3" s="23"/>
      <c r="E3" s="23"/>
      <c r="F3" s="23"/>
      <c r="G3" s="23"/>
      <c r="H3" s="23"/>
      <c r="I3" s="23"/>
      <c r="J3" s="23"/>
      <c r="K3" s="23"/>
      <c r="L3" s="24"/>
      <c r="M3" s="24"/>
      <c r="N3" s="23"/>
      <c r="O3" s="23"/>
      <c r="P3" s="23"/>
      <c r="Q3" s="23"/>
      <c r="R3" s="23"/>
    </row>
    <row r="4" spans="2:18">
      <c r="B4" s="1"/>
      <c r="C4" s="1"/>
      <c r="D4" s="1"/>
      <c r="E4" s="1"/>
      <c r="F4" s="1"/>
      <c r="G4" s="1"/>
      <c r="H4" s="1"/>
      <c r="I4" s="1"/>
      <c r="J4" s="1"/>
      <c r="K4" s="1"/>
      <c r="N4" s="1"/>
      <c r="O4" s="1"/>
      <c r="P4" s="1"/>
      <c r="Q4" s="183" t="s">
        <v>101</v>
      </c>
      <c r="R4" s="183"/>
    </row>
    <row r="5" spans="2:18">
      <c r="B5" s="3" t="s">
        <v>33</v>
      </c>
      <c r="C5" s="1"/>
      <c r="D5" s="1"/>
      <c r="E5" s="1"/>
      <c r="F5" s="1"/>
      <c r="G5" s="1"/>
      <c r="H5" s="1"/>
      <c r="I5" s="1"/>
      <c r="J5" s="1"/>
      <c r="K5" s="1"/>
      <c r="N5" s="1"/>
      <c r="O5" s="1"/>
      <c r="P5" s="1"/>
      <c r="Q5" s="183" t="s">
        <v>0</v>
      </c>
      <c r="R5" s="184"/>
    </row>
    <row r="6" spans="2:18">
      <c r="B6" s="185" t="s">
        <v>5</v>
      </c>
      <c r="C6" s="25" t="s">
        <v>6</v>
      </c>
      <c r="D6" s="25"/>
      <c r="E6" s="25"/>
      <c r="F6" s="25"/>
      <c r="G6" s="25"/>
      <c r="H6" s="25"/>
      <c r="I6" s="25"/>
      <c r="J6" s="25"/>
      <c r="K6" s="25"/>
      <c r="L6" s="26"/>
      <c r="M6" s="26"/>
      <c r="N6" s="25" t="s">
        <v>7</v>
      </c>
      <c r="O6" s="25"/>
      <c r="P6" s="25"/>
      <c r="Q6" s="25"/>
      <c r="R6" s="25"/>
    </row>
    <row r="7" spans="2:18">
      <c r="B7" s="185"/>
      <c r="C7" s="185" t="s">
        <v>8</v>
      </c>
      <c r="D7" s="186" t="s">
        <v>2</v>
      </c>
      <c r="E7" s="186"/>
      <c r="F7" s="186" t="s">
        <v>3</v>
      </c>
      <c r="G7" s="186" t="s">
        <v>9</v>
      </c>
      <c r="H7" s="186" t="s">
        <v>10</v>
      </c>
      <c r="I7" s="186"/>
      <c r="J7" s="186" t="s">
        <v>11</v>
      </c>
      <c r="K7" s="186" t="s">
        <v>12</v>
      </c>
      <c r="L7" s="186" t="s">
        <v>13</v>
      </c>
      <c r="M7" s="186" t="s">
        <v>40</v>
      </c>
      <c r="N7" s="186" t="s">
        <v>8</v>
      </c>
      <c r="O7" s="187" t="s">
        <v>14</v>
      </c>
      <c r="P7" s="187"/>
      <c r="Q7" s="187"/>
      <c r="R7" s="186" t="s">
        <v>15</v>
      </c>
    </row>
    <row r="8" spans="2:18" ht="144">
      <c r="B8" s="185"/>
      <c r="C8" s="185"/>
      <c r="D8" s="141" t="s">
        <v>451</v>
      </c>
      <c r="E8" s="140" t="s">
        <v>450</v>
      </c>
      <c r="F8" s="186"/>
      <c r="G8" s="186"/>
      <c r="H8" s="5" t="s">
        <v>16</v>
      </c>
      <c r="I8" s="6" t="s">
        <v>41</v>
      </c>
      <c r="J8" s="186"/>
      <c r="K8" s="186"/>
      <c r="L8" s="186"/>
      <c r="M8" s="186"/>
      <c r="N8" s="186"/>
      <c r="O8" s="6" t="s">
        <v>17</v>
      </c>
      <c r="P8" s="6" t="s">
        <v>18</v>
      </c>
      <c r="Q8" s="6" t="s">
        <v>19</v>
      </c>
      <c r="R8" s="186"/>
    </row>
    <row r="9" spans="2:18" ht="57" customHeight="1">
      <c r="B9" s="153" t="s">
        <v>102</v>
      </c>
      <c r="C9" s="154">
        <f>SUM(C10:C13)</f>
        <v>61167.02</v>
      </c>
      <c r="D9" s="154">
        <f t="shared" ref="D9:R9" si="0">SUM(D10:D13)</f>
        <v>60105.02</v>
      </c>
      <c r="E9" s="154">
        <f t="shared" si="0"/>
        <v>2163</v>
      </c>
      <c r="F9" s="154">
        <f t="shared" si="0"/>
        <v>1062</v>
      </c>
      <c r="G9" s="154">
        <f t="shared" si="0"/>
        <v>0</v>
      </c>
      <c r="H9" s="154">
        <f t="shared" si="0"/>
        <v>0</v>
      </c>
      <c r="I9" s="154">
        <f t="shared" si="0"/>
        <v>0</v>
      </c>
      <c r="J9" s="154">
        <f t="shared" si="0"/>
        <v>0</v>
      </c>
      <c r="K9" s="154">
        <f t="shared" si="0"/>
        <v>0</v>
      </c>
      <c r="L9" s="154">
        <f t="shared" si="0"/>
        <v>0</v>
      </c>
      <c r="M9" s="154">
        <f t="shared" si="0"/>
        <v>0</v>
      </c>
      <c r="N9" s="154">
        <f t="shared" si="0"/>
        <v>61167.02</v>
      </c>
      <c r="O9" s="154">
        <f t="shared" si="0"/>
        <v>39905.630000000005</v>
      </c>
      <c r="P9" s="154">
        <f t="shared" si="0"/>
        <v>8216.7200000000012</v>
      </c>
      <c r="Q9" s="154">
        <f t="shared" si="0"/>
        <v>689.7</v>
      </c>
      <c r="R9" s="154">
        <f t="shared" si="0"/>
        <v>12354.97</v>
      </c>
    </row>
    <row r="10" spans="2:18" ht="36" customHeight="1">
      <c r="B10" s="155" t="s">
        <v>225</v>
      </c>
      <c r="C10" s="156">
        <f>D10+F10+G10+H10+J10+K10+L10+M10</f>
        <v>54620.06</v>
      </c>
      <c r="D10" s="28">
        <v>54540.06</v>
      </c>
      <c r="E10" s="28">
        <v>2163</v>
      </c>
      <c r="F10" s="28">
        <v>80</v>
      </c>
      <c r="G10" s="28"/>
      <c r="H10" s="28"/>
      <c r="I10" s="28"/>
      <c r="J10" s="28"/>
      <c r="K10" s="28"/>
      <c r="L10" s="29"/>
      <c r="M10" s="29"/>
      <c r="N10" s="156">
        <f>O10+P10+Q10+R10</f>
        <v>54620.06</v>
      </c>
      <c r="O10" s="28">
        <v>39518.69</v>
      </c>
      <c r="P10" s="28">
        <v>6720.6</v>
      </c>
      <c r="Q10" s="28">
        <v>689.7</v>
      </c>
      <c r="R10" s="28">
        <v>7691.07</v>
      </c>
    </row>
    <row r="11" spans="2:18" ht="36" customHeight="1">
      <c r="B11" s="155" t="s">
        <v>209</v>
      </c>
      <c r="C11" s="156">
        <f>D11+F11+G11+H11+J11+K11+L11+M11</f>
        <v>4103.6900000000005</v>
      </c>
      <c r="D11" s="30">
        <v>3121.69</v>
      </c>
      <c r="E11" s="30"/>
      <c r="F11" s="30">
        <v>982</v>
      </c>
      <c r="G11" s="30"/>
      <c r="H11" s="30"/>
      <c r="I11" s="30"/>
      <c r="J11" s="30"/>
      <c r="K11" s="30"/>
      <c r="L11" s="31"/>
      <c r="M11" s="31"/>
      <c r="N11" s="156">
        <f>O11+P11+Q11+R11</f>
        <v>4103.6900000000005</v>
      </c>
      <c r="O11" s="28">
        <v>127.12</v>
      </c>
      <c r="P11" s="28">
        <v>1142.73</v>
      </c>
      <c r="Q11" s="28"/>
      <c r="R11" s="30">
        <v>2833.84</v>
      </c>
    </row>
    <row r="12" spans="2:18" ht="36" customHeight="1">
      <c r="B12" s="155" t="s">
        <v>210</v>
      </c>
      <c r="C12" s="156">
        <f>D12+F12+G12+H12+J12+K12+L12+M12</f>
        <v>1813.17</v>
      </c>
      <c r="D12" s="30">
        <v>1813.17</v>
      </c>
      <c r="E12" s="30"/>
      <c r="F12" s="30"/>
      <c r="G12" s="30"/>
      <c r="H12" s="30"/>
      <c r="I12" s="30"/>
      <c r="J12" s="30"/>
      <c r="K12" s="30"/>
      <c r="L12" s="31"/>
      <c r="M12" s="31"/>
      <c r="N12" s="156">
        <f>O12+P12+Q12+R12</f>
        <v>1813.17</v>
      </c>
      <c r="O12" s="28">
        <v>36.17</v>
      </c>
      <c r="P12" s="28">
        <v>325.85000000000002</v>
      </c>
      <c r="Q12" s="28"/>
      <c r="R12" s="32">
        <v>1451.15</v>
      </c>
    </row>
    <row r="13" spans="2:18" ht="36" customHeight="1">
      <c r="B13" s="155" t="s">
        <v>224</v>
      </c>
      <c r="C13" s="156">
        <f>D13+F13+G13+H13+J13+K13+L13+M13</f>
        <v>630.1</v>
      </c>
      <c r="D13" s="83">
        <v>630.1</v>
      </c>
      <c r="E13" s="83"/>
      <c r="F13" s="83"/>
      <c r="G13" s="83"/>
      <c r="H13" s="83"/>
      <c r="I13" s="83"/>
      <c r="J13" s="83"/>
      <c r="K13" s="83"/>
      <c r="L13" s="83"/>
      <c r="M13" s="83"/>
      <c r="N13" s="156">
        <f>O13+P13+Q13+R13</f>
        <v>630.1</v>
      </c>
      <c r="O13" s="83">
        <v>223.65</v>
      </c>
      <c r="P13" s="83">
        <v>27.54</v>
      </c>
      <c r="Q13" s="83"/>
      <c r="R13" s="83">
        <v>378.91</v>
      </c>
    </row>
    <row r="14" spans="2:18">
      <c r="B14" t="s">
        <v>454</v>
      </c>
    </row>
  </sheetData>
  <mergeCells count="15">
    <mergeCell ref="Q4:R4"/>
    <mergeCell ref="Q5:R5"/>
    <mergeCell ref="B6:B8"/>
    <mergeCell ref="C7:C8"/>
    <mergeCell ref="D7:E7"/>
    <mergeCell ref="F7:F8"/>
    <mergeCell ref="G7:G8"/>
    <mergeCell ref="H7:I7"/>
    <mergeCell ref="J7:J8"/>
    <mergeCell ref="K7:K8"/>
    <mergeCell ref="L7:L8"/>
    <mergeCell ref="M7:M8"/>
    <mergeCell ref="N7:N8"/>
    <mergeCell ref="O7:Q7"/>
    <mergeCell ref="R7:R8"/>
  </mergeCells>
  <phoneticPr fontId="4" type="noConversion"/>
  <pageMargins left="0.27" right="0.18" top="0.74803149606299213" bottom="0.74803149606299213" header="0.31496062992125984" footer="0.31496062992125984"/>
  <pageSetup paperSize="9" orientation="landscape" horizontalDpi="180" verticalDpi="180" r:id="rId1"/>
</worksheet>
</file>

<file path=xl/worksheets/sheet5.xml><?xml version="1.0" encoding="utf-8"?>
<worksheet xmlns="http://schemas.openxmlformats.org/spreadsheetml/2006/main" xmlns:r="http://schemas.openxmlformats.org/officeDocument/2006/relationships">
  <dimension ref="A2:P29"/>
  <sheetViews>
    <sheetView topLeftCell="A4" workbookViewId="0">
      <selection activeCell="S10" sqref="S10"/>
    </sheetView>
  </sheetViews>
  <sheetFormatPr defaultRowHeight="13.5"/>
  <cols>
    <col min="1" max="1" width="7" customWidth="1"/>
    <col min="5" max="5" width="35.25" customWidth="1"/>
    <col min="6" max="6" width="9.375" bestFit="1" customWidth="1"/>
    <col min="7" max="7" width="9.25" customWidth="1"/>
    <col min="10" max="16" width="3.25" customWidth="1"/>
  </cols>
  <sheetData>
    <row r="2" spans="1:16" ht="27">
      <c r="A2" s="188" t="s">
        <v>226</v>
      </c>
      <c r="B2" s="189"/>
      <c r="C2" s="189"/>
      <c r="D2" s="189"/>
      <c r="E2" s="189"/>
      <c r="F2" s="189"/>
      <c r="G2" s="189"/>
      <c r="H2" s="189"/>
      <c r="I2" s="189"/>
      <c r="J2" s="189"/>
      <c r="K2" s="189"/>
      <c r="L2" s="189"/>
      <c r="M2" s="189"/>
      <c r="N2" s="189"/>
      <c r="O2" s="189"/>
      <c r="P2" s="189"/>
    </row>
    <row r="3" spans="1:16">
      <c r="A3" s="1"/>
      <c r="B3" s="1"/>
      <c r="C3" s="1"/>
      <c r="D3" s="1"/>
      <c r="E3" s="1"/>
      <c r="F3" s="1"/>
      <c r="G3" s="1"/>
      <c r="H3" s="1"/>
      <c r="I3" s="1"/>
      <c r="J3" s="1"/>
      <c r="K3" s="1"/>
      <c r="N3" s="1"/>
      <c r="O3" s="1"/>
      <c r="P3" s="2" t="s">
        <v>32</v>
      </c>
    </row>
    <row r="4" spans="1:16">
      <c r="A4" s="3" t="s">
        <v>33</v>
      </c>
      <c r="B4" s="4"/>
      <c r="C4" s="4"/>
      <c r="D4" s="4"/>
      <c r="E4" s="4"/>
      <c r="F4" s="1"/>
      <c r="G4" s="1"/>
      <c r="H4" s="1"/>
      <c r="I4" s="1"/>
      <c r="J4" s="1"/>
      <c r="K4" s="1"/>
      <c r="N4" s="183" t="s">
        <v>0</v>
      </c>
      <c r="O4" s="183"/>
      <c r="P4" s="190"/>
    </row>
    <row r="5" spans="1:16">
      <c r="A5" s="191" t="s">
        <v>5</v>
      </c>
      <c r="B5" s="194" t="s">
        <v>34</v>
      </c>
      <c r="C5" s="194"/>
      <c r="D5" s="194"/>
      <c r="E5" s="195" t="s">
        <v>20</v>
      </c>
      <c r="F5" s="187" t="s">
        <v>6</v>
      </c>
      <c r="G5" s="187"/>
      <c r="H5" s="187"/>
      <c r="I5" s="187"/>
      <c r="J5" s="187"/>
      <c r="K5" s="187"/>
      <c r="L5" s="187"/>
      <c r="M5" s="187"/>
      <c r="N5" s="187"/>
      <c r="O5" s="187"/>
      <c r="P5" s="187"/>
    </row>
    <row r="6" spans="1:16">
      <c r="A6" s="192"/>
      <c r="B6" s="198" t="s">
        <v>21</v>
      </c>
      <c r="C6" s="198" t="s">
        <v>22</v>
      </c>
      <c r="D6" s="198" t="s">
        <v>35</v>
      </c>
      <c r="E6" s="196"/>
      <c r="F6" s="191" t="s">
        <v>8</v>
      </c>
      <c r="G6" s="186" t="s">
        <v>2</v>
      </c>
      <c r="H6" s="186"/>
      <c r="I6" s="186" t="s">
        <v>3</v>
      </c>
      <c r="J6" s="186" t="s">
        <v>36</v>
      </c>
      <c r="K6" s="186" t="s">
        <v>37</v>
      </c>
      <c r="L6" s="186"/>
      <c r="M6" s="186" t="s">
        <v>11</v>
      </c>
      <c r="N6" s="186" t="s">
        <v>38</v>
      </c>
      <c r="O6" s="186" t="s">
        <v>39</v>
      </c>
      <c r="P6" s="186" t="s">
        <v>40</v>
      </c>
    </row>
    <row r="7" spans="1:16" ht="78.75" customHeight="1">
      <c r="A7" s="193"/>
      <c r="B7" s="199"/>
      <c r="C7" s="199"/>
      <c r="D7" s="199"/>
      <c r="E7" s="197"/>
      <c r="F7" s="193"/>
      <c r="G7" s="141" t="s">
        <v>451</v>
      </c>
      <c r="H7" s="140" t="s">
        <v>450</v>
      </c>
      <c r="I7" s="186"/>
      <c r="J7" s="186"/>
      <c r="K7" s="5" t="s">
        <v>16</v>
      </c>
      <c r="L7" s="6" t="s">
        <v>41</v>
      </c>
      <c r="M7" s="186"/>
      <c r="N7" s="186"/>
      <c r="O7" s="186"/>
      <c r="P7" s="186"/>
    </row>
    <row r="8" spans="1:16" ht="24" customHeight="1">
      <c r="A8" s="83"/>
      <c r="B8" s="84"/>
      <c r="C8" s="85"/>
      <c r="D8" s="85"/>
      <c r="E8" s="84" t="s">
        <v>8</v>
      </c>
      <c r="F8" s="124">
        <f>F9+F18+F22+F26</f>
        <v>61167.02</v>
      </c>
      <c r="G8" s="124">
        <f t="shared" ref="G8:I8" si="0">G9+G18+G22+G26</f>
        <v>60105.02</v>
      </c>
      <c r="H8" s="124">
        <f t="shared" si="0"/>
        <v>2163</v>
      </c>
      <c r="I8" s="124">
        <f t="shared" si="0"/>
        <v>1062</v>
      </c>
      <c r="J8" s="83"/>
      <c r="K8" s="83"/>
      <c r="L8" s="83"/>
      <c r="M8" s="83"/>
      <c r="N8" s="83"/>
      <c r="O8" s="83"/>
      <c r="P8" s="83"/>
    </row>
    <row r="9" spans="1:16" ht="13.5" customHeight="1">
      <c r="A9" s="83"/>
      <c r="B9" s="84">
        <v>204</v>
      </c>
      <c r="C9" s="85"/>
      <c r="D9" s="85"/>
      <c r="E9" s="84" t="s">
        <v>48</v>
      </c>
      <c r="F9" s="124">
        <f>F10</f>
        <v>49967.82</v>
      </c>
      <c r="G9" s="124">
        <f t="shared" ref="G9:I9" si="1">G10</f>
        <v>48905.82</v>
      </c>
      <c r="H9" s="124">
        <f t="shared" si="1"/>
        <v>2163</v>
      </c>
      <c r="I9" s="124">
        <f t="shared" si="1"/>
        <v>1062</v>
      </c>
      <c r="J9" s="83"/>
      <c r="K9" s="83"/>
      <c r="L9" s="83"/>
      <c r="M9" s="83"/>
      <c r="N9" s="83"/>
      <c r="O9" s="83"/>
      <c r="P9" s="83"/>
    </row>
    <row r="10" spans="1:16" ht="13.5" customHeight="1">
      <c r="A10" s="83"/>
      <c r="B10" s="84"/>
      <c r="C10" s="85" t="s">
        <v>24</v>
      </c>
      <c r="D10" s="85"/>
      <c r="E10" s="84" t="s">
        <v>52</v>
      </c>
      <c r="F10" s="124">
        <f>SUM(F11:F17)</f>
        <v>49967.82</v>
      </c>
      <c r="G10" s="124">
        <f t="shared" ref="G10:I10" si="2">SUM(G11:G17)</f>
        <v>48905.82</v>
      </c>
      <c r="H10" s="124">
        <f t="shared" si="2"/>
        <v>2163</v>
      </c>
      <c r="I10" s="124">
        <f t="shared" si="2"/>
        <v>1062</v>
      </c>
      <c r="J10" s="83"/>
      <c r="K10" s="83"/>
      <c r="L10" s="83"/>
      <c r="M10" s="83"/>
      <c r="N10" s="83"/>
      <c r="O10" s="83"/>
      <c r="P10" s="83"/>
    </row>
    <row r="11" spans="1:16" ht="13.5" customHeight="1">
      <c r="A11" s="83"/>
      <c r="B11" s="84">
        <v>204</v>
      </c>
      <c r="C11" s="85" t="s">
        <v>227</v>
      </c>
      <c r="D11" s="85" t="s">
        <v>25</v>
      </c>
      <c r="E11" s="84" t="s">
        <v>54</v>
      </c>
      <c r="F11" s="86">
        <v>37419.68</v>
      </c>
      <c r="G11" s="86">
        <v>37419.68</v>
      </c>
      <c r="H11" s="83"/>
      <c r="I11" s="86">
        <v>0</v>
      </c>
      <c r="J11" s="83"/>
      <c r="K11" s="83"/>
      <c r="L11" s="83"/>
      <c r="M11" s="83"/>
      <c r="N11" s="83"/>
      <c r="O11" s="83"/>
      <c r="P11" s="83"/>
    </row>
    <row r="12" spans="1:16" ht="13.5" customHeight="1">
      <c r="A12" s="83"/>
      <c r="B12" s="84">
        <v>204</v>
      </c>
      <c r="C12" s="85" t="s">
        <v>227</v>
      </c>
      <c r="D12" s="142" t="s">
        <v>452</v>
      </c>
      <c r="E12" s="143" t="s">
        <v>453</v>
      </c>
      <c r="F12" s="86">
        <v>2163</v>
      </c>
      <c r="G12" s="86">
        <v>2163</v>
      </c>
      <c r="H12" s="86">
        <v>2163</v>
      </c>
      <c r="I12" s="86"/>
      <c r="J12" s="83"/>
      <c r="K12" s="83"/>
      <c r="L12" s="83"/>
      <c r="M12" s="83"/>
      <c r="N12" s="83"/>
      <c r="O12" s="83"/>
      <c r="P12" s="83"/>
    </row>
    <row r="13" spans="1:16" ht="13.5" customHeight="1">
      <c r="A13" s="83"/>
      <c r="B13" s="84">
        <v>204</v>
      </c>
      <c r="C13" s="85" t="s">
        <v>227</v>
      </c>
      <c r="D13" s="85" t="s">
        <v>27</v>
      </c>
      <c r="E13" s="84" t="s">
        <v>56</v>
      </c>
      <c r="F13" s="86">
        <v>3038.2</v>
      </c>
      <c r="G13" s="86">
        <v>3038.2</v>
      </c>
      <c r="H13" s="83"/>
      <c r="I13" s="86">
        <v>0</v>
      </c>
      <c r="J13" s="83"/>
      <c r="K13" s="83"/>
      <c r="L13" s="83"/>
      <c r="M13" s="83"/>
      <c r="N13" s="83"/>
      <c r="O13" s="83"/>
      <c r="P13" s="83"/>
    </row>
    <row r="14" spans="1:16" ht="13.5" customHeight="1">
      <c r="A14" s="83"/>
      <c r="B14" s="84">
        <v>204</v>
      </c>
      <c r="C14" s="85" t="s">
        <v>227</v>
      </c>
      <c r="D14" s="85" t="s">
        <v>228</v>
      </c>
      <c r="E14" s="84" t="s">
        <v>58</v>
      </c>
      <c r="F14" s="86">
        <v>1451.15</v>
      </c>
      <c r="G14" s="86">
        <v>1451.15</v>
      </c>
      <c r="H14" s="83"/>
      <c r="I14" s="86">
        <v>0</v>
      </c>
      <c r="J14" s="83"/>
      <c r="K14" s="83"/>
      <c r="L14" s="83"/>
      <c r="M14" s="83"/>
      <c r="N14" s="83"/>
      <c r="O14" s="83"/>
      <c r="P14" s="83"/>
    </row>
    <row r="15" spans="1:16" ht="13.5" customHeight="1">
      <c r="A15" s="83"/>
      <c r="B15" s="84">
        <v>204</v>
      </c>
      <c r="C15" s="85" t="s">
        <v>227</v>
      </c>
      <c r="D15" s="85" t="s">
        <v>229</v>
      </c>
      <c r="E15" s="84" t="s">
        <v>60</v>
      </c>
      <c r="F15" s="86">
        <v>758.65</v>
      </c>
      <c r="G15" s="86">
        <v>758.65</v>
      </c>
      <c r="H15" s="83"/>
      <c r="I15" s="86">
        <v>0</v>
      </c>
      <c r="J15" s="83"/>
      <c r="K15" s="83"/>
      <c r="L15" s="83"/>
      <c r="M15" s="83"/>
      <c r="N15" s="83"/>
      <c r="O15" s="83"/>
      <c r="P15" s="83"/>
    </row>
    <row r="16" spans="1:16" ht="13.5" customHeight="1">
      <c r="A16" s="83"/>
      <c r="B16" s="84">
        <v>204</v>
      </c>
      <c r="C16" s="85" t="s">
        <v>227</v>
      </c>
      <c r="D16" s="85" t="s">
        <v>230</v>
      </c>
      <c r="E16" s="84" t="s">
        <v>62</v>
      </c>
      <c r="F16" s="86">
        <v>572.08000000000004</v>
      </c>
      <c r="G16" s="86">
        <v>572.08000000000004</v>
      </c>
      <c r="H16" s="83"/>
      <c r="I16" s="86">
        <v>0</v>
      </c>
      <c r="J16" s="83"/>
      <c r="K16" s="83"/>
      <c r="L16" s="83"/>
      <c r="M16" s="83"/>
      <c r="N16" s="83"/>
      <c r="O16" s="83"/>
      <c r="P16" s="83"/>
    </row>
    <row r="17" spans="1:16" ht="13.5" customHeight="1">
      <c r="A17" s="83"/>
      <c r="B17" s="84">
        <v>204</v>
      </c>
      <c r="C17" s="85" t="s">
        <v>227</v>
      </c>
      <c r="D17" s="85" t="s">
        <v>28</v>
      </c>
      <c r="E17" s="84" t="s">
        <v>64</v>
      </c>
      <c r="F17" s="86">
        <v>4565.0600000000004</v>
      </c>
      <c r="G17" s="86">
        <v>3503.06</v>
      </c>
      <c r="H17" s="83"/>
      <c r="I17" s="86">
        <v>1062</v>
      </c>
      <c r="J17" s="83"/>
      <c r="K17" s="83"/>
      <c r="L17" s="83"/>
      <c r="M17" s="83"/>
      <c r="N17" s="83"/>
      <c r="O17" s="83"/>
      <c r="P17" s="83"/>
    </row>
    <row r="18" spans="1:16" ht="13.5" customHeight="1">
      <c r="A18" s="83"/>
      <c r="B18" s="84">
        <v>208</v>
      </c>
      <c r="C18" s="85"/>
      <c r="D18" s="85"/>
      <c r="E18" s="84" t="s">
        <v>65</v>
      </c>
      <c r="F18" s="86">
        <v>5624.77</v>
      </c>
      <c r="G18" s="86">
        <v>5624.77</v>
      </c>
      <c r="H18" s="83"/>
      <c r="I18" s="86">
        <v>0</v>
      </c>
      <c r="J18" s="83"/>
      <c r="K18" s="83"/>
      <c r="L18" s="83"/>
      <c r="M18" s="83"/>
      <c r="N18" s="83"/>
      <c r="O18" s="83"/>
      <c r="P18" s="83"/>
    </row>
    <row r="19" spans="1:16" ht="13.5" customHeight="1">
      <c r="A19" s="83"/>
      <c r="B19" s="84"/>
      <c r="C19" s="85" t="s">
        <v>29</v>
      </c>
      <c r="D19" s="85"/>
      <c r="E19" s="84" t="s">
        <v>66</v>
      </c>
      <c r="F19" s="86">
        <v>5624.77</v>
      </c>
      <c r="G19" s="86">
        <v>5624.77</v>
      </c>
      <c r="H19" s="83"/>
      <c r="I19" s="86">
        <v>0</v>
      </c>
      <c r="J19" s="83"/>
      <c r="K19" s="83"/>
      <c r="L19" s="83"/>
      <c r="M19" s="83"/>
      <c r="N19" s="83"/>
      <c r="O19" s="83"/>
      <c r="P19" s="83"/>
    </row>
    <row r="20" spans="1:16" ht="13.5" customHeight="1">
      <c r="A20" s="83"/>
      <c r="B20" s="84">
        <v>208</v>
      </c>
      <c r="C20" s="85" t="s">
        <v>231</v>
      </c>
      <c r="D20" s="85" t="s">
        <v>25</v>
      </c>
      <c r="E20" s="84" t="s">
        <v>68</v>
      </c>
      <c r="F20" s="86">
        <v>789.33</v>
      </c>
      <c r="G20" s="86">
        <v>789.33</v>
      </c>
      <c r="H20" s="83"/>
      <c r="I20" s="86">
        <v>0</v>
      </c>
      <c r="J20" s="83"/>
      <c r="K20" s="83"/>
      <c r="L20" s="83"/>
      <c r="M20" s="83"/>
      <c r="N20" s="83"/>
      <c r="O20" s="83"/>
      <c r="P20" s="83"/>
    </row>
    <row r="21" spans="1:16" ht="13.5" customHeight="1">
      <c r="A21" s="83"/>
      <c r="B21" s="84">
        <v>208</v>
      </c>
      <c r="C21" s="85" t="s">
        <v>231</v>
      </c>
      <c r="D21" s="85" t="s">
        <v>29</v>
      </c>
      <c r="E21" s="84" t="s">
        <v>70</v>
      </c>
      <c r="F21" s="86">
        <v>4835.4399999999996</v>
      </c>
      <c r="G21" s="86">
        <v>4835.4399999999996</v>
      </c>
      <c r="H21" s="83"/>
      <c r="I21" s="86">
        <v>0</v>
      </c>
      <c r="J21" s="83"/>
      <c r="K21" s="83"/>
      <c r="L21" s="83"/>
      <c r="M21" s="83"/>
      <c r="N21" s="83"/>
      <c r="O21" s="83"/>
      <c r="P21" s="83"/>
    </row>
    <row r="22" spans="1:16" ht="13.5" customHeight="1">
      <c r="A22" s="83"/>
      <c r="B22" s="84">
        <v>210</v>
      </c>
      <c r="C22" s="85"/>
      <c r="D22" s="85"/>
      <c r="E22" s="84" t="s">
        <v>72</v>
      </c>
      <c r="F22" s="86">
        <v>2271.06</v>
      </c>
      <c r="G22" s="86">
        <v>2271.06</v>
      </c>
      <c r="H22" s="83"/>
      <c r="I22" s="86">
        <v>0</v>
      </c>
      <c r="J22" s="83"/>
      <c r="K22" s="83"/>
      <c r="L22" s="83"/>
      <c r="M22" s="83"/>
      <c r="N22" s="83"/>
      <c r="O22" s="83"/>
      <c r="P22" s="83"/>
    </row>
    <row r="23" spans="1:16" ht="13.5" customHeight="1">
      <c r="A23" s="83"/>
      <c r="B23" s="84"/>
      <c r="C23" s="85" t="s">
        <v>30</v>
      </c>
      <c r="D23" s="85"/>
      <c r="E23" s="84" t="s">
        <v>73</v>
      </c>
      <c r="F23" s="86">
        <v>2271.06</v>
      </c>
      <c r="G23" s="86">
        <v>2271.06</v>
      </c>
      <c r="H23" s="83"/>
      <c r="I23" s="86">
        <v>0</v>
      </c>
      <c r="J23" s="83"/>
      <c r="K23" s="83"/>
      <c r="L23" s="83"/>
      <c r="M23" s="83"/>
      <c r="N23" s="83"/>
      <c r="O23" s="83"/>
      <c r="P23" s="83"/>
    </row>
    <row r="24" spans="1:16" ht="13.5" customHeight="1">
      <c r="A24" s="83"/>
      <c r="B24" s="84">
        <v>210</v>
      </c>
      <c r="C24" s="85" t="s">
        <v>232</v>
      </c>
      <c r="D24" s="85" t="s">
        <v>25</v>
      </c>
      <c r="E24" s="84" t="s">
        <v>74</v>
      </c>
      <c r="F24" s="86">
        <v>2260.31</v>
      </c>
      <c r="G24" s="86">
        <v>2260.31</v>
      </c>
      <c r="H24" s="83"/>
      <c r="I24" s="86">
        <v>0</v>
      </c>
      <c r="J24" s="83"/>
      <c r="K24" s="83"/>
      <c r="L24" s="83"/>
      <c r="M24" s="83"/>
      <c r="N24" s="83"/>
      <c r="O24" s="83"/>
      <c r="P24" s="83"/>
    </row>
    <row r="25" spans="1:16" ht="13.5" customHeight="1">
      <c r="A25" s="83"/>
      <c r="B25" s="84">
        <v>210</v>
      </c>
      <c r="C25" s="85" t="s">
        <v>232</v>
      </c>
      <c r="D25" s="85" t="s">
        <v>24</v>
      </c>
      <c r="E25" s="84" t="s">
        <v>75</v>
      </c>
      <c r="F25" s="86">
        <v>10.75</v>
      </c>
      <c r="G25" s="86">
        <v>10.75</v>
      </c>
      <c r="H25" s="83"/>
      <c r="I25" s="86">
        <v>0</v>
      </c>
      <c r="J25" s="83"/>
      <c r="K25" s="83"/>
      <c r="L25" s="83"/>
      <c r="M25" s="83"/>
      <c r="N25" s="83"/>
      <c r="O25" s="83"/>
      <c r="P25" s="83"/>
    </row>
    <row r="26" spans="1:16" ht="13.5" customHeight="1">
      <c r="A26" s="83"/>
      <c r="B26" s="84">
        <v>221</v>
      </c>
      <c r="C26" s="85"/>
      <c r="D26" s="85"/>
      <c r="E26" s="84" t="s">
        <v>76</v>
      </c>
      <c r="F26" s="86">
        <v>3303.37</v>
      </c>
      <c r="G26" s="86">
        <v>3303.37</v>
      </c>
      <c r="H26" s="83"/>
      <c r="I26" s="86">
        <v>0</v>
      </c>
      <c r="J26" s="83"/>
      <c r="K26" s="83"/>
      <c r="L26" s="83"/>
      <c r="M26" s="83"/>
      <c r="N26" s="83"/>
      <c r="O26" s="83"/>
      <c r="P26" s="83"/>
    </row>
    <row r="27" spans="1:16" ht="13.5" customHeight="1">
      <c r="A27" s="83"/>
      <c r="B27" s="84"/>
      <c r="C27" s="85" t="s">
        <v>24</v>
      </c>
      <c r="D27" s="85"/>
      <c r="E27" s="84" t="s">
        <v>77</v>
      </c>
      <c r="F27" s="86">
        <v>3303.37</v>
      </c>
      <c r="G27" s="86">
        <v>3303.37</v>
      </c>
      <c r="H27" s="83"/>
      <c r="I27" s="86">
        <v>0</v>
      </c>
      <c r="J27" s="83"/>
      <c r="K27" s="83"/>
      <c r="L27" s="83"/>
      <c r="M27" s="83"/>
      <c r="N27" s="83"/>
      <c r="O27" s="83"/>
      <c r="P27" s="83"/>
    </row>
    <row r="28" spans="1:16" ht="13.5" customHeight="1">
      <c r="A28" s="83"/>
      <c r="B28" s="84">
        <v>221</v>
      </c>
      <c r="C28" s="85" t="s">
        <v>227</v>
      </c>
      <c r="D28" s="85" t="s">
        <v>25</v>
      </c>
      <c r="E28" s="84" t="s">
        <v>78</v>
      </c>
      <c r="F28" s="86">
        <v>3303.37</v>
      </c>
      <c r="G28" s="86">
        <v>3303.37</v>
      </c>
      <c r="H28" s="83"/>
      <c r="I28" s="86">
        <v>0</v>
      </c>
      <c r="J28" s="83"/>
      <c r="K28" s="83"/>
      <c r="L28" s="83"/>
      <c r="M28" s="83"/>
      <c r="N28" s="83"/>
      <c r="O28" s="83"/>
      <c r="P28" s="83"/>
    </row>
    <row r="29" spans="1:16">
      <c r="A29" t="s">
        <v>454</v>
      </c>
    </row>
  </sheetData>
  <mergeCells count="18">
    <mergeCell ref="G6:H6"/>
    <mergeCell ref="I6:I7"/>
    <mergeCell ref="J6:J7"/>
    <mergeCell ref="K6:L6"/>
    <mergeCell ref="M6:M7"/>
    <mergeCell ref="N6:N7"/>
    <mergeCell ref="A2:P2"/>
    <mergeCell ref="N4:P4"/>
    <mergeCell ref="A5:A7"/>
    <mergeCell ref="B5:D5"/>
    <mergeCell ref="E5:E7"/>
    <mergeCell ref="F5:P5"/>
    <mergeCell ref="B6:B7"/>
    <mergeCell ref="C6:C7"/>
    <mergeCell ref="D6:D7"/>
    <mergeCell ref="F6:F7"/>
    <mergeCell ref="O6:O7"/>
    <mergeCell ref="P6:P7"/>
  </mergeCells>
  <phoneticPr fontId="4" type="noConversion"/>
  <pageMargins left="1.1000000000000001" right="0.23" top="0.41" bottom="0.55000000000000004" header="0.31496062992125984" footer="0.31496062992125984"/>
  <pageSetup paperSize="9" orientation="landscape" horizontalDpi="180" verticalDpi="180" r:id="rId1"/>
</worksheet>
</file>

<file path=xl/worksheets/sheet6.xml><?xml version="1.0" encoding="utf-8"?>
<worksheet xmlns="http://schemas.openxmlformats.org/spreadsheetml/2006/main" xmlns:r="http://schemas.openxmlformats.org/officeDocument/2006/relationships">
  <dimension ref="B2:K38"/>
  <sheetViews>
    <sheetView topLeftCell="A5" workbookViewId="0">
      <selection activeCell="F27" sqref="F27"/>
    </sheetView>
  </sheetViews>
  <sheetFormatPr defaultRowHeight="13.5"/>
  <cols>
    <col min="1" max="1" width="3.125" customWidth="1"/>
    <col min="6" max="6" width="38" customWidth="1"/>
    <col min="7" max="7" width="10.375" customWidth="1"/>
    <col min="8" max="11" width="12.25" customWidth="1"/>
  </cols>
  <sheetData>
    <row r="2" spans="2:11" ht="27">
      <c r="B2" s="23" t="s">
        <v>236</v>
      </c>
      <c r="C2" s="23"/>
      <c r="D2" s="23"/>
      <c r="E2" s="23"/>
      <c r="F2" s="23"/>
      <c r="G2" s="23"/>
      <c r="H2" s="23"/>
      <c r="I2" s="23"/>
      <c r="J2" s="23"/>
      <c r="K2" s="23"/>
    </row>
    <row r="3" spans="2:11">
      <c r="B3" s="1"/>
      <c r="C3" s="1"/>
      <c r="D3" s="1"/>
      <c r="E3" s="1"/>
      <c r="F3" s="1"/>
      <c r="G3" s="1"/>
      <c r="H3" s="1"/>
      <c r="I3" s="1"/>
      <c r="J3" s="183" t="s">
        <v>235</v>
      </c>
      <c r="K3" s="183"/>
    </row>
    <row r="4" spans="2:11">
      <c r="B4" s="3" t="s">
        <v>33</v>
      </c>
      <c r="C4" s="4"/>
      <c r="D4" s="4"/>
      <c r="E4" s="4"/>
      <c r="F4" s="4"/>
      <c r="G4" s="1"/>
      <c r="H4" s="1"/>
      <c r="I4" s="1"/>
      <c r="J4" s="183" t="s">
        <v>0</v>
      </c>
      <c r="K4" s="184"/>
    </row>
    <row r="5" spans="2:11">
      <c r="B5" s="185" t="s">
        <v>5</v>
      </c>
      <c r="C5" s="194" t="s">
        <v>34</v>
      </c>
      <c r="D5" s="194"/>
      <c r="E5" s="194"/>
      <c r="F5" s="200" t="s">
        <v>20</v>
      </c>
      <c r="G5" s="25" t="s">
        <v>7</v>
      </c>
      <c r="H5" s="25"/>
      <c r="I5" s="25"/>
      <c r="J5" s="25"/>
      <c r="K5" s="25"/>
    </row>
    <row r="6" spans="2:11">
      <c r="B6" s="185"/>
      <c r="C6" s="194" t="s">
        <v>21</v>
      </c>
      <c r="D6" s="194" t="s">
        <v>22</v>
      </c>
      <c r="E6" s="194" t="s">
        <v>35</v>
      </c>
      <c r="F6" s="200"/>
      <c r="G6" s="186" t="s">
        <v>8</v>
      </c>
      <c r="H6" s="187" t="s">
        <v>14</v>
      </c>
      <c r="I6" s="187"/>
      <c r="J6" s="187"/>
      <c r="K6" s="186" t="s">
        <v>15</v>
      </c>
    </row>
    <row r="7" spans="2:11" ht="24">
      <c r="B7" s="185"/>
      <c r="C7" s="194"/>
      <c r="D7" s="194"/>
      <c r="E7" s="194"/>
      <c r="F7" s="200"/>
      <c r="G7" s="186"/>
      <c r="H7" s="6" t="s">
        <v>17</v>
      </c>
      <c r="I7" s="6" t="s">
        <v>18</v>
      </c>
      <c r="J7" s="6" t="s">
        <v>19</v>
      </c>
      <c r="K7" s="186"/>
    </row>
    <row r="8" spans="2:11" ht="12.75" customHeight="1">
      <c r="B8" s="83"/>
      <c r="C8" s="84"/>
      <c r="D8" s="85"/>
      <c r="E8" s="85"/>
      <c r="F8" s="84" t="s">
        <v>8</v>
      </c>
      <c r="G8" s="124">
        <f>H8+I8+J8+K8</f>
        <v>61167.02</v>
      </c>
      <c r="H8" s="145">
        <f>H9+H23+H29+H33</f>
        <v>39905.629999999997</v>
      </c>
      <c r="I8" s="145">
        <f t="shared" ref="I8:K8" si="0">I9+I23+I29+I33</f>
        <v>8216.7199999999993</v>
      </c>
      <c r="J8" s="145">
        <f t="shared" si="0"/>
        <v>689.7</v>
      </c>
      <c r="K8" s="145">
        <f t="shared" si="0"/>
        <v>12354.970000000001</v>
      </c>
    </row>
    <row r="9" spans="2:11" ht="12.75" customHeight="1">
      <c r="B9" s="83"/>
      <c r="C9" s="84">
        <v>204</v>
      </c>
      <c r="D9" s="85"/>
      <c r="E9" s="85"/>
      <c r="F9" s="84" t="s">
        <v>48</v>
      </c>
      <c r="G9" s="124">
        <f t="shared" ref="G9:G37" si="1">H9+I9+J9+K9</f>
        <v>49967.82</v>
      </c>
      <c r="H9" s="145">
        <f>H10</f>
        <v>29495.759999999998</v>
      </c>
      <c r="I9" s="145">
        <f t="shared" ref="I9:K9" si="2">I10</f>
        <v>8111.5199999999995</v>
      </c>
      <c r="J9" s="145">
        <f t="shared" si="2"/>
        <v>5.57</v>
      </c>
      <c r="K9" s="145">
        <f t="shared" si="2"/>
        <v>12354.970000000001</v>
      </c>
    </row>
    <row r="10" spans="2:11" ht="12.75" customHeight="1">
      <c r="B10" s="83"/>
      <c r="C10" s="84"/>
      <c r="D10" s="85" t="s">
        <v>24</v>
      </c>
      <c r="E10" s="85"/>
      <c r="F10" s="84" t="s">
        <v>52</v>
      </c>
      <c r="G10" s="124">
        <f t="shared" si="1"/>
        <v>49967.82</v>
      </c>
      <c r="H10" s="145">
        <f>H11+H16+H17+H18+H19+H20+H15</f>
        <v>29495.759999999998</v>
      </c>
      <c r="I10" s="145">
        <f t="shared" ref="I10:J10" si="3">I11+I16+I17+I18+I19+I20+I15</f>
        <v>8111.5199999999995</v>
      </c>
      <c r="J10" s="145">
        <f t="shared" si="3"/>
        <v>5.57</v>
      </c>
      <c r="K10" s="145">
        <f>K16+K17+K18+K19+K20+K15</f>
        <v>12354.970000000001</v>
      </c>
    </row>
    <row r="11" spans="2:11" ht="12.75" customHeight="1">
      <c r="B11" s="83"/>
      <c r="C11" s="84">
        <v>204</v>
      </c>
      <c r="D11" s="85" t="s">
        <v>227</v>
      </c>
      <c r="E11" s="85" t="s">
        <v>25</v>
      </c>
      <c r="F11" s="84" t="s">
        <v>54</v>
      </c>
      <c r="G11" s="124">
        <f>H11+I11+J11+K11</f>
        <v>37419.68</v>
      </c>
      <c r="H11" s="145">
        <f>H12+H13+H14</f>
        <v>29330.129999999997</v>
      </c>
      <c r="I11" s="145">
        <f t="shared" ref="I11:K11" si="4">I12+I13+I14</f>
        <v>8083.98</v>
      </c>
      <c r="J11" s="145">
        <f t="shared" si="4"/>
        <v>5.57</v>
      </c>
      <c r="K11" s="145">
        <f t="shared" si="4"/>
        <v>0</v>
      </c>
    </row>
    <row r="12" spans="2:11" ht="12.75" customHeight="1">
      <c r="B12" s="83"/>
      <c r="C12" s="84"/>
      <c r="D12" s="85"/>
      <c r="E12" s="85"/>
      <c r="F12" s="82" t="s">
        <v>221</v>
      </c>
      <c r="G12" s="124">
        <f t="shared" si="1"/>
        <v>35787.81</v>
      </c>
      <c r="H12" s="83">
        <v>29166.84</v>
      </c>
      <c r="I12" s="83">
        <v>6615.4</v>
      </c>
      <c r="J12" s="83">
        <v>5.57</v>
      </c>
      <c r="K12" s="83"/>
    </row>
    <row r="13" spans="2:11" ht="12.75" customHeight="1">
      <c r="B13" s="83"/>
      <c r="C13" s="84"/>
      <c r="D13" s="85"/>
      <c r="E13" s="85"/>
      <c r="F13" s="82" t="s">
        <v>222</v>
      </c>
      <c r="G13" s="124">
        <f t="shared" si="1"/>
        <v>1269.8499999999999</v>
      </c>
      <c r="H13" s="83">
        <v>127.12</v>
      </c>
      <c r="I13" s="83">
        <v>1142.73</v>
      </c>
      <c r="J13" s="83"/>
      <c r="K13" s="83"/>
    </row>
    <row r="14" spans="2:11" ht="12.75" customHeight="1">
      <c r="B14" s="83"/>
      <c r="C14" s="84"/>
      <c r="D14" s="85"/>
      <c r="E14" s="85"/>
      <c r="F14" s="82" t="s">
        <v>223</v>
      </c>
      <c r="G14" s="124">
        <f t="shared" si="1"/>
        <v>362.02000000000004</v>
      </c>
      <c r="H14" s="83">
        <v>36.17</v>
      </c>
      <c r="I14" s="83">
        <v>325.85000000000002</v>
      </c>
      <c r="J14" s="83"/>
      <c r="K14" s="83"/>
    </row>
    <row r="15" spans="2:11" ht="12.75" customHeight="1">
      <c r="B15" s="83"/>
      <c r="C15" s="84">
        <v>204</v>
      </c>
      <c r="D15" s="85" t="s">
        <v>227</v>
      </c>
      <c r="E15" s="142" t="s">
        <v>452</v>
      </c>
      <c r="F15" s="143" t="s">
        <v>453</v>
      </c>
      <c r="G15" s="124">
        <f t="shared" si="1"/>
        <v>2163</v>
      </c>
      <c r="H15" s="83"/>
      <c r="I15" s="83"/>
      <c r="J15" s="83"/>
      <c r="K15" s="83">
        <v>2163</v>
      </c>
    </row>
    <row r="16" spans="2:11" ht="12.75" customHeight="1">
      <c r="B16" s="83"/>
      <c r="C16" s="84">
        <v>204</v>
      </c>
      <c r="D16" s="85" t="s">
        <v>227</v>
      </c>
      <c r="E16" s="85" t="s">
        <v>27</v>
      </c>
      <c r="F16" s="84" t="s">
        <v>56</v>
      </c>
      <c r="G16" s="124">
        <f t="shared" si="1"/>
        <v>3038.2</v>
      </c>
      <c r="H16" s="83"/>
      <c r="I16" s="83"/>
      <c r="J16" s="83"/>
      <c r="K16" s="83">
        <v>3038.2</v>
      </c>
    </row>
    <row r="17" spans="2:11" ht="12.75" customHeight="1">
      <c r="B17" s="83"/>
      <c r="C17" s="84">
        <v>204</v>
      </c>
      <c r="D17" s="85" t="s">
        <v>227</v>
      </c>
      <c r="E17" s="85" t="s">
        <v>228</v>
      </c>
      <c r="F17" s="84" t="s">
        <v>58</v>
      </c>
      <c r="G17" s="124">
        <f t="shared" si="1"/>
        <v>1451.15</v>
      </c>
      <c r="H17" s="83"/>
      <c r="I17" s="83"/>
      <c r="J17" s="83"/>
      <c r="K17" s="83">
        <v>1451.15</v>
      </c>
    </row>
    <row r="18" spans="2:11" ht="12.75" customHeight="1">
      <c r="B18" s="83"/>
      <c r="C18" s="84">
        <v>204</v>
      </c>
      <c r="D18" s="85" t="s">
        <v>227</v>
      </c>
      <c r="E18" s="85" t="s">
        <v>229</v>
      </c>
      <c r="F18" s="84" t="s">
        <v>60</v>
      </c>
      <c r="G18" s="124">
        <f t="shared" si="1"/>
        <v>758.65</v>
      </c>
      <c r="H18" s="83"/>
      <c r="I18" s="83"/>
      <c r="J18" s="83"/>
      <c r="K18" s="83">
        <v>758.65</v>
      </c>
    </row>
    <row r="19" spans="2:11" ht="12.75" customHeight="1">
      <c r="B19" s="83"/>
      <c r="C19" s="84">
        <v>204</v>
      </c>
      <c r="D19" s="85" t="s">
        <v>227</v>
      </c>
      <c r="E19" s="85" t="s">
        <v>230</v>
      </c>
      <c r="F19" s="84" t="s">
        <v>62</v>
      </c>
      <c r="G19" s="124">
        <f t="shared" si="1"/>
        <v>572.08000000000004</v>
      </c>
      <c r="H19" s="83">
        <v>165.63</v>
      </c>
      <c r="I19" s="83">
        <v>27.54</v>
      </c>
      <c r="J19" s="83"/>
      <c r="K19" s="83">
        <v>378.91</v>
      </c>
    </row>
    <row r="20" spans="2:11" ht="12.75" customHeight="1">
      <c r="B20" s="83"/>
      <c r="C20" s="84">
        <v>204</v>
      </c>
      <c r="D20" s="85" t="s">
        <v>227</v>
      </c>
      <c r="E20" s="85" t="s">
        <v>28</v>
      </c>
      <c r="F20" s="84" t="s">
        <v>64</v>
      </c>
      <c r="G20" s="124">
        <f t="shared" si="1"/>
        <v>4565.0600000000004</v>
      </c>
      <c r="H20" s="83"/>
      <c r="I20" s="83"/>
      <c r="J20" s="83"/>
      <c r="K20" s="83">
        <f>K21+K22</f>
        <v>4565.0600000000004</v>
      </c>
    </row>
    <row r="21" spans="2:11" ht="12.75" customHeight="1">
      <c r="B21" s="83"/>
      <c r="C21" s="84"/>
      <c r="D21" s="85"/>
      <c r="E21" s="85"/>
      <c r="F21" s="82" t="s">
        <v>221</v>
      </c>
      <c r="G21" s="124">
        <f t="shared" si="1"/>
        <v>1731.22</v>
      </c>
      <c r="H21" s="83"/>
      <c r="I21" s="83"/>
      <c r="J21" s="83"/>
      <c r="K21" s="83">
        <v>1731.22</v>
      </c>
    </row>
    <row r="22" spans="2:11" ht="12.75" customHeight="1">
      <c r="B22" s="83"/>
      <c r="C22" s="84"/>
      <c r="D22" s="85"/>
      <c r="E22" s="85"/>
      <c r="F22" s="82" t="s">
        <v>222</v>
      </c>
      <c r="G22" s="124">
        <f t="shared" si="1"/>
        <v>2833.84</v>
      </c>
      <c r="H22" s="83"/>
      <c r="I22" s="83"/>
      <c r="J22" s="83"/>
      <c r="K22" s="83">
        <v>2833.84</v>
      </c>
    </row>
    <row r="23" spans="2:11" ht="12.75" customHeight="1">
      <c r="B23" s="83"/>
      <c r="C23" s="84">
        <v>208</v>
      </c>
      <c r="D23" s="85"/>
      <c r="E23" s="85"/>
      <c r="F23" s="84" t="s">
        <v>65</v>
      </c>
      <c r="G23" s="124">
        <f t="shared" si="1"/>
        <v>5624.7699999999995</v>
      </c>
      <c r="H23" s="83">
        <f>H24</f>
        <v>4835.4399999999996</v>
      </c>
      <c r="I23" s="83">
        <f t="shared" ref="I23:J23" si="5">I24</f>
        <v>105.2</v>
      </c>
      <c r="J23" s="83">
        <f t="shared" si="5"/>
        <v>684.13</v>
      </c>
      <c r="K23" s="83"/>
    </row>
    <row r="24" spans="2:11" ht="12.75" customHeight="1">
      <c r="B24" s="83"/>
      <c r="C24" s="84"/>
      <c r="D24" s="85" t="s">
        <v>29</v>
      </c>
      <c r="E24" s="85"/>
      <c r="F24" s="84" t="s">
        <v>66</v>
      </c>
      <c r="G24" s="124">
        <f t="shared" si="1"/>
        <v>5624.7699999999995</v>
      </c>
      <c r="H24" s="83">
        <f>H25+H26</f>
        <v>4835.4399999999996</v>
      </c>
      <c r="I24" s="83">
        <f t="shared" ref="I24" si="6">I25+I26</f>
        <v>105.2</v>
      </c>
      <c r="J24" s="83">
        <f>J25+J26</f>
        <v>684.13</v>
      </c>
      <c r="K24" s="83"/>
    </row>
    <row r="25" spans="2:11" ht="12.75" customHeight="1">
      <c r="B25" s="83"/>
      <c r="C25" s="84">
        <v>208</v>
      </c>
      <c r="D25" s="85" t="s">
        <v>231</v>
      </c>
      <c r="E25" s="85" t="s">
        <v>25</v>
      </c>
      <c r="F25" s="84" t="s">
        <v>68</v>
      </c>
      <c r="G25" s="124">
        <f t="shared" si="1"/>
        <v>789.33</v>
      </c>
      <c r="H25" s="83"/>
      <c r="I25" s="83">
        <v>105.2</v>
      </c>
      <c r="J25" s="83">
        <v>684.13</v>
      </c>
      <c r="K25" s="83"/>
    </row>
    <row r="26" spans="2:11" ht="12.75" customHeight="1">
      <c r="B26" s="83"/>
      <c r="C26" s="84">
        <v>208</v>
      </c>
      <c r="D26" s="85" t="s">
        <v>231</v>
      </c>
      <c r="E26" s="85" t="s">
        <v>29</v>
      </c>
      <c r="F26" s="84" t="s">
        <v>70</v>
      </c>
      <c r="G26" s="124">
        <f t="shared" si="1"/>
        <v>4835.4399999999996</v>
      </c>
      <c r="H26" s="83">
        <f>H27+H28</f>
        <v>4835.4399999999996</v>
      </c>
      <c r="I26" s="83">
        <f t="shared" ref="I26:J26" si="7">I27+I28</f>
        <v>0</v>
      </c>
      <c r="J26" s="83">
        <f t="shared" si="7"/>
        <v>0</v>
      </c>
      <c r="K26" s="83"/>
    </row>
    <row r="27" spans="2:11" ht="12.75" customHeight="1">
      <c r="B27" s="83"/>
      <c r="C27" s="84"/>
      <c r="D27" s="85"/>
      <c r="E27" s="85"/>
      <c r="F27" s="82" t="s">
        <v>221</v>
      </c>
      <c r="G27" s="124">
        <f t="shared" si="1"/>
        <v>4805.91</v>
      </c>
      <c r="H27" s="83">
        <v>4805.91</v>
      </c>
      <c r="I27" s="83"/>
      <c r="J27" s="83"/>
      <c r="K27" s="83"/>
    </row>
    <row r="28" spans="2:11" ht="12.75" customHeight="1">
      <c r="B28" s="83"/>
      <c r="C28" s="84"/>
      <c r="D28" s="85"/>
      <c r="E28" s="85"/>
      <c r="F28" s="82" t="s">
        <v>224</v>
      </c>
      <c r="G28" s="124">
        <f t="shared" si="1"/>
        <v>29.53</v>
      </c>
      <c r="H28" s="83">
        <v>29.53</v>
      </c>
      <c r="I28" s="83"/>
      <c r="J28" s="83"/>
      <c r="K28" s="83"/>
    </row>
    <row r="29" spans="2:11" ht="12.75" customHeight="1">
      <c r="B29" s="83"/>
      <c r="C29" s="84">
        <v>210</v>
      </c>
      <c r="D29" s="85"/>
      <c r="E29" s="85"/>
      <c r="F29" s="84" t="s">
        <v>72</v>
      </c>
      <c r="G29" s="124">
        <f t="shared" si="1"/>
        <v>2271.06</v>
      </c>
      <c r="H29" s="83">
        <f>H30</f>
        <v>2271.06</v>
      </c>
      <c r="I29" s="83">
        <f t="shared" ref="I29:J29" si="8">I30</f>
        <v>0</v>
      </c>
      <c r="J29" s="83">
        <f t="shared" si="8"/>
        <v>0</v>
      </c>
      <c r="K29" s="83"/>
    </row>
    <row r="30" spans="2:11" ht="12.75" customHeight="1">
      <c r="B30" s="83"/>
      <c r="C30" s="84"/>
      <c r="D30" s="85" t="s">
        <v>30</v>
      </c>
      <c r="E30" s="85"/>
      <c r="F30" s="84" t="s">
        <v>73</v>
      </c>
      <c r="G30" s="124">
        <f t="shared" si="1"/>
        <v>2271.06</v>
      </c>
      <c r="H30" s="83">
        <f>H31+H32</f>
        <v>2271.06</v>
      </c>
      <c r="I30" s="83">
        <f t="shared" ref="I30:J30" si="9">I31+I32</f>
        <v>0</v>
      </c>
      <c r="J30" s="83">
        <f t="shared" si="9"/>
        <v>0</v>
      </c>
      <c r="K30" s="83"/>
    </row>
    <row r="31" spans="2:11" ht="12.75" customHeight="1">
      <c r="B31" s="83"/>
      <c r="C31" s="84">
        <v>210</v>
      </c>
      <c r="D31" s="85" t="s">
        <v>232</v>
      </c>
      <c r="E31" s="85" t="s">
        <v>25</v>
      </c>
      <c r="F31" s="84" t="s">
        <v>74</v>
      </c>
      <c r="G31" s="124">
        <f t="shared" si="1"/>
        <v>2260.31</v>
      </c>
      <c r="H31" s="83">
        <v>2260.31</v>
      </c>
      <c r="I31" s="83"/>
      <c r="J31" s="83"/>
      <c r="K31" s="83"/>
    </row>
    <row r="32" spans="2:11" ht="12.75" customHeight="1">
      <c r="B32" s="83"/>
      <c r="C32" s="84">
        <v>210</v>
      </c>
      <c r="D32" s="85" t="s">
        <v>232</v>
      </c>
      <c r="E32" s="85" t="s">
        <v>24</v>
      </c>
      <c r="F32" s="84" t="s">
        <v>75</v>
      </c>
      <c r="G32" s="124">
        <f t="shared" si="1"/>
        <v>10.75</v>
      </c>
      <c r="H32" s="83">
        <v>10.75</v>
      </c>
      <c r="I32" s="83"/>
      <c r="J32" s="83"/>
      <c r="K32" s="83"/>
    </row>
    <row r="33" spans="2:11" ht="12.75" customHeight="1">
      <c r="B33" s="83"/>
      <c r="C33" s="84">
        <v>221</v>
      </c>
      <c r="D33" s="85"/>
      <c r="E33" s="85"/>
      <c r="F33" s="84" t="s">
        <v>76</v>
      </c>
      <c r="G33" s="124">
        <f t="shared" si="1"/>
        <v>3303.37</v>
      </c>
      <c r="H33" s="83">
        <f>H34</f>
        <v>3303.37</v>
      </c>
      <c r="I33" s="83"/>
      <c r="J33" s="83"/>
      <c r="K33" s="83"/>
    </row>
    <row r="34" spans="2:11" ht="12.75" customHeight="1">
      <c r="B34" s="83"/>
      <c r="C34" s="84"/>
      <c r="D34" s="85" t="s">
        <v>24</v>
      </c>
      <c r="E34" s="85"/>
      <c r="F34" s="84" t="s">
        <v>77</v>
      </c>
      <c r="G34" s="124">
        <f t="shared" si="1"/>
        <v>3303.37</v>
      </c>
      <c r="H34" s="83">
        <f>H35</f>
        <v>3303.37</v>
      </c>
      <c r="I34" s="83"/>
      <c r="J34" s="83"/>
      <c r="K34" s="83"/>
    </row>
    <row r="35" spans="2:11" ht="12.75" customHeight="1">
      <c r="B35" s="83"/>
      <c r="C35" s="84">
        <v>221</v>
      </c>
      <c r="D35" s="85" t="s">
        <v>227</v>
      </c>
      <c r="E35" s="85" t="s">
        <v>25</v>
      </c>
      <c r="F35" s="84" t="s">
        <v>78</v>
      </c>
      <c r="G35" s="124">
        <f t="shared" si="1"/>
        <v>3303.37</v>
      </c>
      <c r="H35" s="83">
        <f>H36+H37</f>
        <v>3303.37</v>
      </c>
      <c r="I35" s="83"/>
      <c r="J35" s="83"/>
      <c r="K35" s="83"/>
    </row>
    <row r="36" spans="2:11" ht="12.75" customHeight="1">
      <c r="B36" s="83"/>
      <c r="C36" s="83"/>
      <c r="D36" s="83"/>
      <c r="E36" s="83"/>
      <c r="F36" s="82" t="s">
        <v>221</v>
      </c>
      <c r="G36" s="124">
        <f t="shared" si="1"/>
        <v>3285.63</v>
      </c>
      <c r="H36" s="83">
        <v>3285.63</v>
      </c>
      <c r="I36" s="83"/>
      <c r="J36" s="83"/>
      <c r="K36" s="83"/>
    </row>
    <row r="37" spans="2:11" ht="12.75" customHeight="1">
      <c r="B37" s="83"/>
      <c r="C37" s="83"/>
      <c r="D37" s="83"/>
      <c r="E37" s="83"/>
      <c r="F37" s="82" t="s">
        <v>224</v>
      </c>
      <c r="G37" s="124">
        <f t="shared" si="1"/>
        <v>17.739999999999998</v>
      </c>
      <c r="H37" s="83">
        <v>17.739999999999998</v>
      </c>
      <c r="I37" s="83"/>
      <c r="J37" s="83"/>
      <c r="K37" s="83"/>
    </row>
    <row r="38" spans="2:11">
      <c r="B38" t="s">
        <v>454</v>
      </c>
    </row>
  </sheetData>
  <mergeCells count="11">
    <mergeCell ref="K6:K7"/>
    <mergeCell ref="J3:K3"/>
    <mergeCell ref="J4:K4"/>
    <mergeCell ref="B5:B7"/>
    <mergeCell ref="C5:E5"/>
    <mergeCell ref="F5:F7"/>
    <mergeCell ref="C6:C7"/>
    <mergeCell ref="D6:D7"/>
    <mergeCell ref="E6:E7"/>
    <mergeCell ref="G6:G7"/>
    <mergeCell ref="H6:J6"/>
  </mergeCells>
  <phoneticPr fontId="4" type="noConversion"/>
  <pageMargins left="0.70866141732283472" right="0.22" top="0.49" bottom="0.52" header="0.31496062992125984" footer="0.31496062992125984"/>
  <pageSetup paperSize="9" orientation="landscape" horizontalDpi="180" verticalDpi="180" r:id="rId1"/>
</worksheet>
</file>

<file path=xl/worksheets/sheet7.xml><?xml version="1.0" encoding="utf-8"?>
<worksheet xmlns="http://schemas.openxmlformats.org/spreadsheetml/2006/main" xmlns:r="http://schemas.openxmlformats.org/officeDocument/2006/relationships">
  <dimension ref="B2:P29"/>
  <sheetViews>
    <sheetView topLeftCell="A10" workbookViewId="0">
      <selection activeCell="B29" sqref="B29"/>
    </sheetView>
  </sheetViews>
  <sheetFormatPr defaultRowHeight="13.5"/>
  <cols>
    <col min="1" max="1" width="2.5" customWidth="1"/>
    <col min="5" max="5" width="34.25" customWidth="1"/>
    <col min="6" max="7" width="9.375" bestFit="1" customWidth="1"/>
    <col min="10" max="16" width="5" customWidth="1"/>
  </cols>
  <sheetData>
    <row r="2" spans="2:16" ht="27">
      <c r="B2" s="189" t="s">
        <v>237</v>
      </c>
      <c r="C2" s="189"/>
      <c r="D2" s="189"/>
      <c r="E2" s="189"/>
      <c r="F2" s="189"/>
      <c r="G2" s="189"/>
      <c r="H2" s="189"/>
      <c r="I2" s="189"/>
      <c r="J2" s="189"/>
      <c r="K2" s="189"/>
      <c r="L2" s="189"/>
      <c r="M2" s="189"/>
      <c r="N2" s="189"/>
      <c r="O2" s="189"/>
      <c r="P2" s="189"/>
    </row>
    <row r="3" spans="2:16" ht="12.75" customHeight="1">
      <c r="B3" s="33"/>
      <c r="C3" s="33"/>
      <c r="D3" s="33"/>
      <c r="E3" s="33"/>
      <c r="F3" s="33"/>
      <c r="G3" s="33"/>
      <c r="H3" s="33"/>
      <c r="I3" s="33"/>
      <c r="J3" s="33"/>
      <c r="K3" s="33"/>
      <c r="L3" s="1"/>
      <c r="N3" s="1"/>
      <c r="O3" s="1"/>
      <c r="P3" s="34" t="s">
        <v>104</v>
      </c>
    </row>
    <row r="4" spans="2:16">
      <c r="B4" s="3" t="s">
        <v>105</v>
      </c>
      <c r="C4" s="4"/>
      <c r="D4" s="4"/>
      <c r="E4" s="4"/>
      <c r="F4" s="1"/>
      <c r="G4" s="1"/>
      <c r="H4" s="1"/>
      <c r="I4" s="1"/>
      <c r="J4" s="35"/>
      <c r="K4" s="35"/>
      <c r="L4" s="1"/>
      <c r="N4" s="1"/>
      <c r="O4" s="1"/>
      <c r="P4" s="36" t="s">
        <v>0</v>
      </c>
    </row>
    <row r="5" spans="2:16">
      <c r="B5" s="194" t="s">
        <v>106</v>
      </c>
      <c r="C5" s="194"/>
      <c r="D5" s="194"/>
      <c r="E5" s="200" t="s">
        <v>20</v>
      </c>
      <c r="F5" s="186" t="s">
        <v>107</v>
      </c>
      <c r="G5" s="186"/>
      <c r="H5" s="186"/>
      <c r="I5" s="186"/>
      <c r="J5" s="186"/>
      <c r="K5" s="186"/>
      <c r="L5" s="186"/>
      <c r="M5" s="186"/>
      <c r="N5" s="186"/>
      <c r="O5" s="186"/>
      <c r="P5" s="186"/>
    </row>
    <row r="6" spans="2:16">
      <c r="B6" s="194" t="s">
        <v>21</v>
      </c>
      <c r="C6" s="194" t="s">
        <v>22</v>
      </c>
      <c r="D6" s="194" t="s">
        <v>108</v>
      </c>
      <c r="E6" s="200"/>
      <c r="F6" s="186" t="s">
        <v>8</v>
      </c>
      <c r="G6" s="186" t="s">
        <v>2</v>
      </c>
      <c r="H6" s="186"/>
      <c r="I6" s="186" t="s">
        <v>3</v>
      </c>
      <c r="J6" s="186" t="s">
        <v>9</v>
      </c>
      <c r="K6" s="186" t="s">
        <v>10</v>
      </c>
      <c r="L6" s="186"/>
      <c r="M6" s="186" t="s">
        <v>11</v>
      </c>
      <c r="N6" s="186" t="s">
        <v>12</v>
      </c>
      <c r="O6" s="186" t="s">
        <v>13</v>
      </c>
      <c r="P6" s="186" t="s">
        <v>109</v>
      </c>
    </row>
    <row r="7" spans="2:16" ht="57" customHeight="1">
      <c r="B7" s="194"/>
      <c r="C7" s="194"/>
      <c r="D7" s="194"/>
      <c r="E7" s="200"/>
      <c r="F7" s="186"/>
      <c r="G7" s="141" t="s">
        <v>451</v>
      </c>
      <c r="H7" s="140" t="s">
        <v>450</v>
      </c>
      <c r="I7" s="186"/>
      <c r="J7" s="186"/>
      <c r="K7" s="5" t="s">
        <v>16</v>
      </c>
      <c r="L7" s="6" t="s">
        <v>110</v>
      </c>
      <c r="M7" s="186"/>
      <c r="N7" s="186"/>
      <c r="O7" s="186"/>
      <c r="P7" s="186"/>
    </row>
    <row r="8" spans="2:16" ht="17.25" customHeight="1">
      <c r="B8" s="84"/>
      <c r="C8" s="85"/>
      <c r="D8" s="85"/>
      <c r="E8" s="84" t="s">
        <v>8</v>
      </c>
      <c r="F8" s="124">
        <f>F9+F18+F22+F26</f>
        <v>61167.02</v>
      </c>
      <c r="G8" s="124">
        <f t="shared" ref="G8:I8" si="0">G9+G18+G22+G26</f>
        <v>60105.02</v>
      </c>
      <c r="H8" s="124">
        <f>H9+H18+H22+H26</f>
        <v>2163</v>
      </c>
      <c r="I8" s="124">
        <f t="shared" si="0"/>
        <v>1062</v>
      </c>
      <c r="J8" s="39"/>
      <c r="K8" s="39"/>
      <c r="L8" s="39"/>
      <c r="M8" s="40"/>
      <c r="N8" s="40"/>
      <c r="O8" s="40"/>
      <c r="P8" s="40"/>
    </row>
    <row r="9" spans="2:16" ht="17.25" customHeight="1">
      <c r="B9" s="84">
        <v>204</v>
      </c>
      <c r="C9" s="85"/>
      <c r="D9" s="85"/>
      <c r="E9" s="84" t="s">
        <v>48</v>
      </c>
      <c r="F9" s="124">
        <f>F10</f>
        <v>49967.82</v>
      </c>
      <c r="G9" s="124">
        <f t="shared" ref="G9:I9" si="1">G10</f>
        <v>48905.82</v>
      </c>
      <c r="H9" s="124">
        <f t="shared" si="1"/>
        <v>2163</v>
      </c>
      <c r="I9" s="124">
        <f t="shared" si="1"/>
        <v>1062</v>
      </c>
      <c r="J9" s="83"/>
      <c r="K9" s="83"/>
      <c r="L9" s="83"/>
      <c r="M9" s="83"/>
      <c r="N9" s="83"/>
      <c r="O9" s="83"/>
      <c r="P9" s="83"/>
    </row>
    <row r="10" spans="2:16" ht="17.25" customHeight="1">
      <c r="B10" s="84"/>
      <c r="C10" s="85" t="s">
        <v>24</v>
      </c>
      <c r="D10" s="85"/>
      <c r="E10" s="84" t="s">
        <v>52</v>
      </c>
      <c r="F10" s="124">
        <f>SUM(F11:F17)</f>
        <v>49967.82</v>
      </c>
      <c r="G10" s="124">
        <f t="shared" ref="G10:I10" si="2">SUM(G11:G17)</f>
        <v>48905.82</v>
      </c>
      <c r="H10" s="124">
        <f t="shared" si="2"/>
        <v>2163</v>
      </c>
      <c r="I10" s="124">
        <f t="shared" si="2"/>
        <v>1062</v>
      </c>
      <c r="J10" s="83"/>
      <c r="K10" s="83"/>
      <c r="L10" s="83"/>
      <c r="M10" s="83"/>
      <c r="N10" s="83"/>
      <c r="O10" s="83"/>
      <c r="P10" s="83"/>
    </row>
    <row r="11" spans="2:16" ht="17.25" customHeight="1">
      <c r="B11" s="84">
        <v>204</v>
      </c>
      <c r="C11" s="85" t="s">
        <v>227</v>
      </c>
      <c r="D11" s="85" t="s">
        <v>25</v>
      </c>
      <c r="E11" s="84" t="s">
        <v>54</v>
      </c>
      <c r="F11" s="86">
        <v>37419.68</v>
      </c>
      <c r="G11" s="86">
        <v>37419.68</v>
      </c>
      <c r="H11" s="83"/>
      <c r="I11" s="86">
        <v>0</v>
      </c>
      <c r="J11" s="83"/>
      <c r="K11" s="83"/>
      <c r="L11" s="83"/>
      <c r="M11" s="83"/>
      <c r="N11" s="83"/>
      <c r="O11" s="83"/>
      <c r="P11" s="83"/>
    </row>
    <row r="12" spans="2:16" ht="17.25" customHeight="1">
      <c r="B12" s="84">
        <v>204</v>
      </c>
      <c r="C12" s="85" t="s">
        <v>227</v>
      </c>
      <c r="D12" s="142" t="s">
        <v>452</v>
      </c>
      <c r="E12" s="143" t="s">
        <v>453</v>
      </c>
      <c r="F12" s="86">
        <v>2163</v>
      </c>
      <c r="G12" s="86">
        <v>2163</v>
      </c>
      <c r="H12" s="86">
        <v>2163</v>
      </c>
      <c r="I12" s="86"/>
      <c r="J12" s="83"/>
      <c r="K12" s="83"/>
      <c r="L12" s="83"/>
      <c r="M12" s="83"/>
      <c r="N12" s="83"/>
      <c r="O12" s="83"/>
      <c r="P12" s="83"/>
    </row>
    <row r="13" spans="2:16" ht="17.25" customHeight="1">
      <c r="B13" s="84">
        <v>204</v>
      </c>
      <c r="C13" s="85" t="s">
        <v>227</v>
      </c>
      <c r="D13" s="85" t="s">
        <v>27</v>
      </c>
      <c r="E13" s="84" t="s">
        <v>56</v>
      </c>
      <c r="F13" s="86">
        <v>3038.2</v>
      </c>
      <c r="G13" s="86">
        <v>3038.2</v>
      </c>
      <c r="H13" s="83"/>
      <c r="I13" s="86">
        <v>0</v>
      </c>
      <c r="J13" s="83"/>
      <c r="K13" s="83"/>
      <c r="L13" s="83"/>
      <c r="M13" s="83"/>
      <c r="N13" s="83"/>
      <c r="O13" s="83"/>
      <c r="P13" s="83"/>
    </row>
    <row r="14" spans="2:16" ht="17.25" customHeight="1">
      <c r="B14" s="84">
        <v>204</v>
      </c>
      <c r="C14" s="85" t="s">
        <v>227</v>
      </c>
      <c r="D14" s="85" t="s">
        <v>228</v>
      </c>
      <c r="E14" s="84" t="s">
        <v>58</v>
      </c>
      <c r="F14" s="86">
        <v>1451.15</v>
      </c>
      <c r="G14" s="86">
        <v>1451.15</v>
      </c>
      <c r="H14" s="83"/>
      <c r="I14" s="86">
        <v>0</v>
      </c>
      <c r="J14" s="83"/>
      <c r="K14" s="83"/>
      <c r="L14" s="83"/>
      <c r="M14" s="83"/>
      <c r="N14" s="83"/>
      <c r="O14" s="83"/>
      <c r="P14" s="83"/>
    </row>
    <row r="15" spans="2:16" ht="17.25" customHeight="1">
      <c r="B15" s="84">
        <v>204</v>
      </c>
      <c r="C15" s="85" t="s">
        <v>227</v>
      </c>
      <c r="D15" s="85" t="s">
        <v>229</v>
      </c>
      <c r="E15" s="84" t="s">
        <v>60</v>
      </c>
      <c r="F15" s="86">
        <v>758.65</v>
      </c>
      <c r="G15" s="86">
        <v>758.65</v>
      </c>
      <c r="H15" s="83"/>
      <c r="I15" s="86">
        <v>0</v>
      </c>
      <c r="J15" s="83"/>
      <c r="K15" s="83"/>
      <c r="L15" s="83"/>
      <c r="M15" s="83"/>
      <c r="N15" s="83"/>
      <c r="O15" s="83"/>
      <c r="P15" s="83"/>
    </row>
    <row r="16" spans="2:16" ht="17.25" customHeight="1">
      <c r="B16" s="84">
        <v>204</v>
      </c>
      <c r="C16" s="85" t="s">
        <v>227</v>
      </c>
      <c r="D16" s="85" t="s">
        <v>230</v>
      </c>
      <c r="E16" s="84" t="s">
        <v>62</v>
      </c>
      <c r="F16" s="86">
        <v>572.08000000000004</v>
      </c>
      <c r="G16" s="86">
        <v>572.08000000000004</v>
      </c>
      <c r="H16" s="83"/>
      <c r="I16" s="86">
        <v>0</v>
      </c>
      <c r="J16" s="83"/>
      <c r="K16" s="83"/>
      <c r="L16" s="83"/>
      <c r="M16" s="83"/>
      <c r="N16" s="83"/>
      <c r="O16" s="83"/>
      <c r="P16" s="83"/>
    </row>
    <row r="17" spans="2:16" ht="17.25" customHeight="1">
      <c r="B17" s="84">
        <v>204</v>
      </c>
      <c r="C17" s="85" t="s">
        <v>227</v>
      </c>
      <c r="D17" s="85" t="s">
        <v>28</v>
      </c>
      <c r="E17" s="84" t="s">
        <v>64</v>
      </c>
      <c r="F17" s="86">
        <v>4565.0600000000004</v>
      </c>
      <c r="G17" s="86">
        <v>3503.06</v>
      </c>
      <c r="H17" s="83"/>
      <c r="I17" s="86">
        <v>1062</v>
      </c>
      <c r="J17" s="83"/>
      <c r="K17" s="83"/>
      <c r="L17" s="83"/>
      <c r="M17" s="83"/>
      <c r="N17" s="83"/>
      <c r="O17" s="83"/>
      <c r="P17" s="83"/>
    </row>
    <row r="18" spans="2:16" ht="17.25" customHeight="1">
      <c r="B18" s="84">
        <v>208</v>
      </c>
      <c r="C18" s="85"/>
      <c r="D18" s="85"/>
      <c r="E18" s="84" t="s">
        <v>65</v>
      </c>
      <c r="F18" s="86">
        <v>5624.77</v>
      </c>
      <c r="G18" s="86">
        <v>5624.77</v>
      </c>
      <c r="H18" s="83"/>
      <c r="I18" s="86">
        <v>0</v>
      </c>
      <c r="J18" s="83"/>
      <c r="K18" s="83"/>
      <c r="L18" s="83"/>
      <c r="M18" s="83"/>
      <c r="N18" s="83"/>
      <c r="O18" s="83"/>
      <c r="P18" s="83"/>
    </row>
    <row r="19" spans="2:16" ht="17.25" customHeight="1">
      <c r="B19" s="84"/>
      <c r="C19" s="85" t="s">
        <v>29</v>
      </c>
      <c r="D19" s="85"/>
      <c r="E19" s="84" t="s">
        <v>66</v>
      </c>
      <c r="F19" s="86">
        <v>5624.77</v>
      </c>
      <c r="G19" s="86">
        <v>5624.77</v>
      </c>
      <c r="H19" s="83"/>
      <c r="I19" s="86">
        <v>0</v>
      </c>
      <c r="J19" s="83"/>
      <c r="K19" s="83"/>
      <c r="L19" s="83"/>
      <c r="M19" s="83"/>
      <c r="N19" s="83"/>
      <c r="O19" s="83"/>
      <c r="P19" s="83"/>
    </row>
    <row r="20" spans="2:16" ht="17.25" customHeight="1">
      <c r="B20" s="84">
        <v>208</v>
      </c>
      <c r="C20" s="85" t="s">
        <v>231</v>
      </c>
      <c r="D20" s="85" t="s">
        <v>25</v>
      </c>
      <c r="E20" s="84" t="s">
        <v>68</v>
      </c>
      <c r="F20" s="86">
        <v>789.33</v>
      </c>
      <c r="G20" s="86">
        <v>789.33</v>
      </c>
      <c r="H20" s="83"/>
      <c r="I20" s="86">
        <v>0</v>
      </c>
      <c r="J20" s="83"/>
      <c r="K20" s="83"/>
      <c r="L20" s="83"/>
      <c r="M20" s="83"/>
      <c r="N20" s="83"/>
      <c r="O20" s="83"/>
      <c r="P20" s="83"/>
    </row>
    <row r="21" spans="2:16" ht="17.25" customHeight="1">
      <c r="B21" s="84">
        <v>208</v>
      </c>
      <c r="C21" s="85" t="s">
        <v>231</v>
      </c>
      <c r="D21" s="85" t="s">
        <v>29</v>
      </c>
      <c r="E21" s="84" t="s">
        <v>70</v>
      </c>
      <c r="F21" s="86">
        <v>4835.4399999999996</v>
      </c>
      <c r="G21" s="86">
        <v>4835.4399999999996</v>
      </c>
      <c r="H21" s="83"/>
      <c r="I21" s="86">
        <v>0</v>
      </c>
      <c r="J21" s="83"/>
      <c r="K21" s="83"/>
      <c r="L21" s="83"/>
      <c r="M21" s="83"/>
      <c r="N21" s="83"/>
      <c r="O21" s="83"/>
      <c r="P21" s="83"/>
    </row>
    <row r="22" spans="2:16" ht="17.25" customHeight="1">
      <c r="B22" s="84">
        <v>210</v>
      </c>
      <c r="C22" s="85"/>
      <c r="D22" s="85"/>
      <c r="E22" s="84" t="s">
        <v>72</v>
      </c>
      <c r="F22" s="86">
        <v>2271.06</v>
      </c>
      <c r="G22" s="86">
        <v>2271.06</v>
      </c>
      <c r="H22" s="83"/>
      <c r="I22" s="86">
        <v>0</v>
      </c>
      <c r="J22" s="83"/>
      <c r="K22" s="83"/>
      <c r="L22" s="83"/>
      <c r="M22" s="83"/>
      <c r="N22" s="83"/>
      <c r="O22" s="83"/>
      <c r="P22" s="83"/>
    </row>
    <row r="23" spans="2:16" ht="17.25" customHeight="1">
      <c r="B23" s="84"/>
      <c r="C23" s="85" t="s">
        <v>30</v>
      </c>
      <c r="D23" s="85"/>
      <c r="E23" s="84" t="s">
        <v>73</v>
      </c>
      <c r="F23" s="86">
        <v>2271.06</v>
      </c>
      <c r="G23" s="86">
        <v>2271.06</v>
      </c>
      <c r="H23" s="83"/>
      <c r="I23" s="86">
        <v>0</v>
      </c>
      <c r="J23" s="83"/>
      <c r="K23" s="83"/>
      <c r="L23" s="83"/>
      <c r="M23" s="83"/>
      <c r="N23" s="83"/>
      <c r="O23" s="83"/>
      <c r="P23" s="83"/>
    </row>
    <row r="24" spans="2:16" ht="17.25" customHeight="1">
      <c r="B24" s="84">
        <v>210</v>
      </c>
      <c r="C24" s="85" t="s">
        <v>232</v>
      </c>
      <c r="D24" s="85" t="s">
        <v>25</v>
      </c>
      <c r="E24" s="84" t="s">
        <v>74</v>
      </c>
      <c r="F24" s="86">
        <v>2260.31</v>
      </c>
      <c r="G24" s="86">
        <v>2260.31</v>
      </c>
      <c r="H24" s="83"/>
      <c r="I24" s="86">
        <v>0</v>
      </c>
      <c r="J24" s="83"/>
      <c r="K24" s="83"/>
      <c r="L24" s="83"/>
      <c r="M24" s="83"/>
      <c r="N24" s="83"/>
      <c r="O24" s="83"/>
      <c r="P24" s="83"/>
    </row>
    <row r="25" spans="2:16" ht="17.25" customHeight="1">
      <c r="B25" s="84">
        <v>210</v>
      </c>
      <c r="C25" s="85" t="s">
        <v>232</v>
      </c>
      <c r="D25" s="85" t="s">
        <v>24</v>
      </c>
      <c r="E25" s="84" t="s">
        <v>75</v>
      </c>
      <c r="F25" s="86">
        <v>10.75</v>
      </c>
      <c r="G25" s="86">
        <v>10.75</v>
      </c>
      <c r="H25" s="83"/>
      <c r="I25" s="86">
        <v>0</v>
      </c>
      <c r="J25" s="83"/>
      <c r="K25" s="83"/>
      <c r="L25" s="83"/>
      <c r="M25" s="83"/>
      <c r="N25" s="83"/>
      <c r="O25" s="83"/>
      <c r="P25" s="83"/>
    </row>
    <row r="26" spans="2:16" ht="17.25" customHeight="1">
      <c r="B26" s="84">
        <v>221</v>
      </c>
      <c r="C26" s="85"/>
      <c r="D26" s="85"/>
      <c r="E26" s="84" t="s">
        <v>76</v>
      </c>
      <c r="F26" s="86">
        <v>3303.37</v>
      </c>
      <c r="G26" s="86">
        <v>3303.37</v>
      </c>
      <c r="H26" s="83"/>
      <c r="I26" s="86">
        <v>0</v>
      </c>
      <c r="J26" s="83"/>
      <c r="K26" s="83"/>
      <c r="L26" s="83"/>
      <c r="M26" s="83"/>
      <c r="N26" s="83"/>
      <c r="O26" s="83"/>
      <c r="P26" s="83"/>
    </row>
    <row r="27" spans="2:16" ht="17.25" customHeight="1">
      <c r="B27" s="84"/>
      <c r="C27" s="85" t="s">
        <v>24</v>
      </c>
      <c r="D27" s="85"/>
      <c r="E27" s="84" t="s">
        <v>77</v>
      </c>
      <c r="F27" s="86">
        <v>3303.37</v>
      </c>
      <c r="G27" s="86">
        <v>3303.37</v>
      </c>
      <c r="H27" s="83"/>
      <c r="I27" s="86">
        <v>0</v>
      </c>
      <c r="J27" s="83"/>
      <c r="K27" s="83"/>
      <c r="L27" s="83"/>
      <c r="M27" s="83"/>
      <c r="N27" s="83"/>
      <c r="O27" s="83"/>
      <c r="P27" s="83"/>
    </row>
    <row r="28" spans="2:16" ht="17.25" customHeight="1">
      <c r="B28" s="84">
        <v>221</v>
      </c>
      <c r="C28" s="85" t="s">
        <v>227</v>
      </c>
      <c r="D28" s="85" t="s">
        <v>25</v>
      </c>
      <c r="E28" s="84" t="s">
        <v>78</v>
      </c>
      <c r="F28" s="86">
        <v>3303.37</v>
      </c>
      <c r="G28" s="86">
        <v>3303.37</v>
      </c>
      <c r="H28" s="83"/>
      <c r="I28" s="86">
        <v>0</v>
      </c>
      <c r="J28" s="83"/>
      <c r="K28" s="83"/>
      <c r="L28" s="83"/>
      <c r="M28" s="83"/>
      <c r="N28" s="83"/>
      <c r="O28" s="83"/>
      <c r="P28" s="83"/>
    </row>
    <row r="29" spans="2:16">
      <c r="B29" t="s">
        <v>454</v>
      </c>
    </row>
  </sheetData>
  <mergeCells count="16">
    <mergeCell ref="P6:P7"/>
    <mergeCell ref="B2:P2"/>
    <mergeCell ref="B5:D5"/>
    <mergeCell ref="E5:E7"/>
    <mergeCell ref="F5:P5"/>
    <mergeCell ref="B6:B7"/>
    <mergeCell ref="C6:C7"/>
    <mergeCell ref="D6:D7"/>
    <mergeCell ref="F6:F7"/>
    <mergeCell ref="G6:H6"/>
    <mergeCell ref="I6:I7"/>
    <mergeCell ref="J6:J7"/>
    <mergeCell ref="K6:L6"/>
    <mergeCell ref="M6:M7"/>
    <mergeCell ref="N6:N7"/>
    <mergeCell ref="O6:O7"/>
  </mergeCells>
  <phoneticPr fontId="4" type="noConversion"/>
  <pageMargins left="0.70866141732283472" right="0.24" top="0.42" bottom="0.3" header="0.31496062992125984" footer="0.16"/>
  <pageSetup paperSize="9" orientation="landscape" horizontalDpi="180" verticalDpi="180" r:id="rId1"/>
</worksheet>
</file>

<file path=xl/worksheets/sheet8.xml><?xml version="1.0" encoding="utf-8"?>
<worksheet xmlns="http://schemas.openxmlformats.org/spreadsheetml/2006/main" xmlns:r="http://schemas.openxmlformats.org/officeDocument/2006/relationships">
  <dimension ref="B2:R12"/>
  <sheetViews>
    <sheetView topLeftCell="A8" workbookViewId="0">
      <selection activeCell="Q9" sqref="Q9"/>
    </sheetView>
  </sheetViews>
  <sheetFormatPr defaultRowHeight="13.5"/>
  <cols>
    <col min="1" max="1" width="4" customWidth="1"/>
    <col min="2" max="2" width="17.25" customWidth="1"/>
    <col min="3" max="3" width="12.125" customWidth="1"/>
    <col min="4" max="4" width="12.625" customWidth="1"/>
    <col min="5" max="6" width="10.5" customWidth="1"/>
    <col min="7" max="13" width="2.125" customWidth="1"/>
    <col min="14" max="14" width="12.375" customWidth="1"/>
    <col min="15" max="18" width="10.625" customWidth="1"/>
  </cols>
  <sheetData>
    <row r="2" spans="2:18" ht="27">
      <c r="B2" s="201" t="s">
        <v>238</v>
      </c>
      <c r="C2" s="201"/>
      <c r="D2" s="201"/>
      <c r="E2" s="201"/>
      <c r="F2" s="201"/>
      <c r="G2" s="201"/>
      <c r="H2" s="201"/>
      <c r="I2" s="201"/>
      <c r="J2" s="201"/>
      <c r="K2" s="201"/>
      <c r="L2" s="201"/>
      <c r="M2" s="201"/>
      <c r="N2" s="201"/>
      <c r="O2" s="201"/>
      <c r="P2" s="201"/>
      <c r="Q2" s="201"/>
      <c r="R2" s="201"/>
    </row>
    <row r="3" spans="2:18">
      <c r="B3" s="1"/>
      <c r="C3" s="1"/>
      <c r="D3" s="1"/>
      <c r="E3" s="1"/>
      <c r="F3" s="1"/>
      <c r="G3" s="1"/>
      <c r="H3" s="1"/>
      <c r="I3" s="1"/>
      <c r="J3" s="1"/>
      <c r="K3" s="1"/>
      <c r="L3" s="1"/>
      <c r="M3" s="1"/>
      <c r="N3" s="1"/>
      <c r="O3" s="1"/>
      <c r="P3" s="1"/>
      <c r="Q3" s="183" t="s">
        <v>111</v>
      </c>
      <c r="R3" s="183"/>
    </row>
    <row r="4" spans="2:18">
      <c r="B4" s="3" t="s">
        <v>112</v>
      </c>
      <c r="C4" s="4"/>
      <c r="D4" s="4"/>
      <c r="E4" s="4"/>
      <c r="F4" s="4"/>
      <c r="G4" s="4"/>
      <c r="H4" s="4"/>
      <c r="I4" s="4"/>
      <c r="J4" s="4"/>
      <c r="K4" s="4"/>
      <c r="L4" s="4"/>
      <c r="M4" s="4"/>
      <c r="N4" s="4"/>
      <c r="O4" s="1"/>
      <c r="P4" s="1"/>
      <c r="Q4" s="184" t="s">
        <v>0</v>
      </c>
      <c r="R4" s="184"/>
    </row>
    <row r="5" spans="2:18">
      <c r="B5" s="185" t="s">
        <v>5</v>
      </c>
      <c r="C5" s="25" t="s">
        <v>113</v>
      </c>
      <c r="D5" s="25"/>
      <c r="E5" s="25"/>
      <c r="F5" s="25"/>
      <c r="G5" s="25"/>
      <c r="H5" s="25"/>
      <c r="I5" s="25"/>
      <c r="J5" s="26"/>
      <c r="K5" s="26"/>
      <c r="L5" s="26"/>
      <c r="M5" s="26"/>
      <c r="N5" s="25" t="s">
        <v>114</v>
      </c>
      <c r="O5" s="25"/>
      <c r="P5" s="25"/>
      <c r="Q5" s="25"/>
      <c r="R5" s="25"/>
    </row>
    <row r="6" spans="2:18">
      <c r="B6" s="185"/>
      <c r="C6" s="185" t="s">
        <v>8</v>
      </c>
      <c r="D6" s="186" t="s">
        <v>2</v>
      </c>
      <c r="E6" s="186"/>
      <c r="F6" s="186" t="s">
        <v>3</v>
      </c>
      <c r="G6" s="186" t="s">
        <v>9</v>
      </c>
      <c r="H6" s="186" t="s">
        <v>10</v>
      </c>
      <c r="I6" s="186"/>
      <c r="J6" s="202" t="s">
        <v>11</v>
      </c>
      <c r="K6" s="186" t="s">
        <v>12</v>
      </c>
      <c r="L6" s="186" t="s">
        <v>13</v>
      </c>
      <c r="M6" s="186" t="s">
        <v>115</v>
      </c>
      <c r="N6" s="186" t="s">
        <v>8</v>
      </c>
      <c r="O6" s="187" t="s">
        <v>14</v>
      </c>
      <c r="P6" s="187"/>
      <c r="Q6" s="187"/>
      <c r="R6" s="186" t="s">
        <v>15</v>
      </c>
    </row>
    <row r="7" spans="2:18" ht="144">
      <c r="B7" s="185"/>
      <c r="C7" s="185"/>
      <c r="D7" s="141" t="s">
        <v>451</v>
      </c>
      <c r="E7" s="140" t="s">
        <v>450</v>
      </c>
      <c r="F7" s="186"/>
      <c r="G7" s="186"/>
      <c r="H7" s="5" t="s">
        <v>16</v>
      </c>
      <c r="I7" s="6" t="s">
        <v>116</v>
      </c>
      <c r="J7" s="202"/>
      <c r="K7" s="186"/>
      <c r="L7" s="186"/>
      <c r="M7" s="186"/>
      <c r="N7" s="186"/>
      <c r="O7" s="6" t="s">
        <v>17</v>
      </c>
      <c r="P7" s="6" t="s">
        <v>18</v>
      </c>
      <c r="Q7" s="6" t="s">
        <v>19</v>
      </c>
      <c r="R7" s="186"/>
    </row>
    <row r="8" spans="2:18" ht="54" customHeight="1">
      <c r="B8" s="153" t="s">
        <v>102</v>
      </c>
      <c r="C8" s="154">
        <f>SUM(C9:C12)</f>
        <v>61167.02</v>
      </c>
      <c r="D8" s="154">
        <f t="shared" ref="D8:R8" si="0">SUM(D9:D12)</f>
        <v>60105.02</v>
      </c>
      <c r="E8" s="154">
        <f t="shared" si="0"/>
        <v>2163</v>
      </c>
      <c r="F8" s="154">
        <f t="shared" si="0"/>
        <v>1062</v>
      </c>
      <c r="G8" s="154">
        <f t="shared" si="0"/>
        <v>0</v>
      </c>
      <c r="H8" s="154">
        <f t="shared" si="0"/>
        <v>0</v>
      </c>
      <c r="I8" s="154">
        <f t="shared" si="0"/>
        <v>0</v>
      </c>
      <c r="J8" s="154">
        <f t="shared" si="0"/>
        <v>0</v>
      </c>
      <c r="K8" s="154">
        <f t="shared" si="0"/>
        <v>0</v>
      </c>
      <c r="L8" s="154">
        <f t="shared" si="0"/>
        <v>0</v>
      </c>
      <c r="M8" s="154">
        <f t="shared" si="0"/>
        <v>0</v>
      </c>
      <c r="N8" s="154">
        <f t="shared" si="0"/>
        <v>61167.02</v>
      </c>
      <c r="O8" s="154">
        <f t="shared" si="0"/>
        <v>39905.630000000005</v>
      </c>
      <c r="P8" s="154">
        <f t="shared" si="0"/>
        <v>8216.7200000000012</v>
      </c>
      <c r="Q8" s="154">
        <f t="shared" si="0"/>
        <v>689.7</v>
      </c>
      <c r="R8" s="154">
        <f t="shared" si="0"/>
        <v>12354.97</v>
      </c>
    </row>
    <row r="9" spans="2:18" ht="54" customHeight="1">
      <c r="B9" s="155" t="s">
        <v>225</v>
      </c>
      <c r="C9" s="156">
        <f>D9+F9+G9+H9+J9+K9+L9+M9</f>
        <v>54620.06</v>
      </c>
      <c r="D9" s="28">
        <v>54540.06</v>
      </c>
      <c r="E9" s="28">
        <v>2163</v>
      </c>
      <c r="F9" s="28">
        <v>80</v>
      </c>
      <c r="G9" s="28"/>
      <c r="H9" s="28"/>
      <c r="I9" s="28"/>
      <c r="J9" s="28"/>
      <c r="K9" s="28"/>
      <c r="L9" s="29"/>
      <c r="M9" s="29"/>
      <c r="N9" s="156">
        <f>O9+P9+Q9+R9</f>
        <v>54620.06</v>
      </c>
      <c r="O9" s="28">
        <v>39518.69</v>
      </c>
      <c r="P9" s="28">
        <v>6720.6</v>
      </c>
      <c r="Q9" s="28">
        <v>689.7</v>
      </c>
      <c r="R9" s="28">
        <v>7691.07</v>
      </c>
    </row>
    <row r="10" spans="2:18" ht="54" customHeight="1">
      <c r="B10" s="155" t="s">
        <v>209</v>
      </c>
      <c r="C10" s="156">
        <f>D10+F10+G10+H10+J10+K10+L10+M10</f>
        <v>4103.6900000000005</v>
      </c>
      <c r="D10" s="30">
        <v>3121.69</v>
      </c>
      <c r="E10" s="30"/>
      <c r="F10" s="30">
        <v>982</v>
      </c>
      <c r="G10" s="30"/>
      <c r="H10" s="30"/>
      <c r="I10" s="30"/>
      <c r="J10" s="30"/>
      <c r="K10" s="30"/>
      <c r="L10" s="31"/>
      <c r="M10" s="31"/>
      <c r="N10" s="156">
        <f>O10+P10+Q10+R10</f>
        <v>4103.6900000000005</v>
      </c>
      <c r="O10" s="28">
        <v>127.12</v>
      </c>
      <c r="P10" s="28">
        <v>1142.73</v>
      </c>
      <c r="Q10" s="28"/>
      <c r="R10" s="30">
        <v>2833.84</v>
      </c>
    </row>
    <row r="11" spans="2:18" ht="54" customHeight="1">
      <c r="B11" s="155" t="s">
        <v>210</v>
      </c>
      <c r="C11" s="156">
        <f>D11+F11+G11+H11+J11+K11+L11+M11</f>
        <v>1813.17</v>
      </c>
      <c r="D11" s="30">
        <v>1813.17</v>
      </c>
      <c r="E11" s="30"/>
      <c r="F11" s="30"/>
      <c r="G11" s="30"/>
      <c r="H11" s="30"/>
      <c r="I11" s="30"/>
      <c r="J11" s="30"/>
      <c r="K11" s="30"/>
      <c r="L11" s="31"/>
      <c r="M11" s="31"/>
      <c r="N11" s="156">
        <f>O11+P11+Q11+R11</f>
        <v>1813.17</v>
      </c>
      <c r="O11" s="28">
        <v>36.17</v>
      </c>
      <c r="P11" s="28">
        <v>325.85000000000002</v>
      </c>
      <c r="Q11" s="28"/>
      <c r="R11" s="32">
        <v>1451.15</v>
      </c>
    </row>
    <row r="12" spans="2:18" ht="54" customHeight="1">
      <c r="B12" s="155" t="s">
        <v>224</v>
      </c>
      <c r="C12" s="156">
        <f>D12+F12+G12+H12+J12+K12+L12+M12</f>
        <v>630.1</v>
      </c>
      <c r="D12" s="83">
        <v>630.1</v>
      </c>
      <c r="E12" s="83"/>
      <c r="F12" s="83"/>
      <c r="G12" s="83"/>
      <c r="H12" s="83"/>
      <c r="I12" s="83"/>
      <c r="J12" s="83"/>
      <c r="K12" s="83"/>
      <c r="L12" s="83"/>
      <c r="M12" s="83"/>
      <c r="N12" s="156">
        <f>O12+P12+Q12+R12</f>
        <v>630.1</v>
      </c>
      <c r="O12" s="83">
        <v>223.65</v>
      </c>
      <c r="P12" s="83">
        <v>27.54</v>
      </c>
      <c r="Q12" s="83"/>
      <c r="R12" s="83">
        <v>378.91</v>
      </c>
    </row>
  </sheetData>
  <mergeCells count="16">
    <mergeCell ref="R6:R7"/>
    <mergeCell ref="B2:R2"/>
    <mergeCell ref="Q3:R3"/>
    <mergeCell ref="Q4:R4"/>
    <mergeCell ref="B5:B7"/>
    <mergeCell ref="C6:C7"/>
    <mergeCell ref="D6:E6"/>
    <mergeCell ref="F6:F7"/>
    <mergeCell ref="G6:G7"/>
    <mergeCell ref="H6:I6"/>
    <mergeCell ref="J6:J7"/>
    <mergeCell ref="K6:K7"/>
    <mergeCell ref="L6:L7"/>
    <mergeCell ref="M6:M7"/>
    <mergeCell ref="N6:N7"/>
    <mergeCell ref="O6:Q6"/>
  </mergeCells>
  <phoneticPr fontId="4" type="noConversion"/>
  <pageMargins left="0.70866141732283472" right="0.23" top="0.56000000000000005" bottom="0.56000000000000005" header="0.31496062992125984" footer="0.31496062992125984"/>
  <pageSetup paperSize="9" orientation="landscape" horizontalDpi="180" verticalDpi="180" r:id="rId1"/>
</worksheet>
</file>

<file path=xl/worksheets/sheet9.xml><?xml version="1.0" encoding="utf-8"?>
<worksheet xmlns="http://schemas.openxmlformats.org/spreadsheetml/2006/main" xmlns:r="http://schemas.openxmlformats.org/officeDocument/2006/relationships">
  <dimension ref="B1:K38"/>
  <sheetViews>
    <sheetView workbookViewId="0">
      <selection activeCell="F42" sqref="F42"/>
    </sheetView>
  </sheetViews>
  <sheetFormatPr defaultRowHeight="13.5"/>
  <cols>
    <col min="2" max="2" width="9.25" customWidth="1"/>
    <col min="3" max="5" width="6.875" customWidth="1"/>
    <col min="6" max="6" width="39.625" customWidth="1"/>
    <col min="7" max="7" width="11.5" customWidth="1"/>
    <col min="8" max="11" width="11.625" customWidth="1"/>
  </cols>
  <sheetData>
    <row r="1" spans="2:11" ht="6.75" customHeight="1"/>
    <row r="2" spans="2:11" ht="27">
      <c r="B2" s="201" t="s">
        <v>239</v>
      </c>
      <c r="C2" s="201"/>
      <c r="D2" s="201"/>
      <c r="E2" s="201"/>
      <c r="F2" s="201"/>
      <c r="G2" s="201"/>
      <c r="H2" s="201"/>
      <c r="I2" s="201"/>
      <c r="J2" s="201"/>
      <c r="K2" s="201"/>
    </row>
    <row r="3" spans="2:11">
      <c r="B3" s="1"/>
      <c r="C3" s="1"/>
      <c r="D3" s="1"/>
      <c r="E3" s="1"/>
      <c r="F3" s="1"/>
      <c r="G3" s="1"/>
      <c r="H3" s="1"/>
      <c r="I3" s="1"/>
      <c r="J3" s="183" t="s">
        <v>117</v>
      </c>
      <c r="K3" s="183"/>
    </row>
    <row r="4" spans="2:11">
      <c r="B4" s="3" t="s">
        <v>33</v>
      </c>
      <c r="C4" s="4"/>
      <c r="D4" s="4"/>
      <c r="E4" s="4"/>
      <c r="F4" s="4"/>
      <c r="G4" s="4"/>
      <c r="H4" s="4"/>
      <c r="I4" s="4"/>
      <c r="J4" s="184" t="s">
        <v>0</v>
      </c>
      <c r="K4" s="184"/>
    </row>
    <row r="5" spans="2:11">
      <c r="B5" s="194" t="s">
        <v>5</v>
      </c>
      <c r="C5" s="194" t="s">
        <v>34</v>
      </c>
      <c r="D5" s="194"/>
      <c r="E5" s="194"/>
      <c r="F5" s="200" t="s">
        <v>20</v>
      </c>
      <c r="G5" s="200" t="s">
        <v>118</v>
      </c>
      <c r="H5" s="200"/>
      <c r="I5" s="200"/>
      <c r="J5" s="200"/>
      <c r="K5" s="200"/>
    </row>
    <row r="6" spans="2:11">
      <c r="B6" s="194"/>
      <c r="C6" s="194" t="s">
        <v>21</v>
      </c>
      <c r="D6" s="194" t="s">
        <v>22</v>
      </c>
      <c r="E6" s="194" t="s">
        <v>35</v>
      </c>
      <c r="F6" s="200"/>
      <c r="G6" s="186" t="s">
        <v>8</v>
      </c>
      <c r="H6" s="187" t="s">
        <v>14</v>
      </c>
      <c r="I6" s="187"/>
      <c r="J6" s="187"/>
      <c r="K6" s="186" t="s">
        <v>15</v>
      </c>
    </row>
    <row r="7" spans="2:11" ht="24">
      <c r="B7" s="194"/>
      <c r="C7" s="194"/>
      <c r="D7" s="194"/>
      <c r="E7" s="194"/>
      <c r="F7" s="200"/>
      <c r="G7" s="186"/>
      <c r="H7" s="6" t="s">
        <v>17</v>
      </c>
      <c r="I7" s="6" t="s">
        <v>18</v>
      </c>
      <c r="J7" s="6" t="s">
        <v>19</v>
      </c>
      <c r="K7" s="186"/>
    </row>
    <row r="8" spans="2:11" ht="12" customHeight="1">
      <c r="B8" s="83"/>
      <c r="C8" s="84"/>
      <c r="D8" s="85"/>
      <c r="E8" s="85"/>
      <c r="F8" s="84" t="s">
        <v>8</v>
      </c>
      <c r="G8" s="124">
        <f>H8+I8+J8+K8</f>
        <v>61167.02</v>
      </c>
      <c r="H8" s="145">
        <f>H9+H23+H29+H33</f>
        <v>39905.629999999997</v>
      </c>
      <c r="I8" s="145">
        <f t="shared" ref="I8:K8" si="0">I9+I23+I29+I33</f>
        <v>8216.7199999999993</v>
      </c>
      <c r="J8" s="145">
        <f t="shared" si="0"/>
        <v>689.7</v>
      </c>
      <c r="K8" s="145">
        <f t="shared" si="0"/>
        <v>12354.970000000001</v>
      </c>
    </row>
    <row r="9" spans="2:11" ht="12" customHeight="1">
      <c r="B9" s="83"/>
      <c r="C9" s="84">
        <v>204</v>
      </c>
      <c r="D9" s="85"/>
      <c r="E9" s="85"/>
      <c r="F9" s="84" t="s">
        <v>48</v>
      </c>
      <c r="G9" s="124">
        <f t="shared" ref="G9:G37" si="1">H9+I9+J9+K9</f>
        <v>49967.82</v>
      </c>
      <c r="H9" s="145">
        <f>H10</f>
        <v>29495.759999999998</v>
      </c>
      <c r="I9" s="145">
        <f t="shared" ref="I9:K9" si="2">I10</f>
        <v>8111.5199999999995</v>
      </c>
      <c r="J9" s="145">
        <f t="shared" si="2"/>
        <v>5.57</v>
      </c>
      <c r="K9" s="145">
        <f t="shared" si="2"/>
        <v>12354.970000000001</v>
      </c>
    </row>
    <row r="10" spans="2:11" ht="12" customHeight="1">
      <c r="B10" s="83"/>
      <c r="C10" s="84"/>
      <c r="D10" s="85" t="s">
        <v>24</v>
      </c>
      <c r="E10" s="85"/>
      <c r="F10" s="84" t="s">
        <v>52</v>
      </c>
      <c r="G10" s="124">
        <f t="shared" si="1"/>
        <v>49967.82</v>
      </c>
      <c r="H10" s="145">
        <f>H11+H16+H17+H18+H19+H20+H15</f>
        <v>29495.759999999998</v>
      </c>
      <c r="I10" s="145">
        <f t="shared" ref="I10:J10" si="3">I11+I16+I17+I18+I19+I20+I15</f>
        <v>8111.5199999999995</v>
      </c>
      <c r="J10" s="145">
        <f t="shared" si="3"/>
        <v>5.57</v>
      </c>
      <c r="K10" s="145">
        <f>K16+K17+K18+K19+K20+K15</f>
        <v>12354.970000000001</v>
      </c>
    </row>
    <row r="11" spans="2:11" s="120" customFormat="1" ht="12" customHeight="1">
      <c r="B11" s="83"/>
      <c r="C11" s="84">
        <v>204</v>
      </c>
      <c r="D11" s="85" t="s">
        <v>227</v>
      </c>
      <c r="E11" s="85" t="s">
        <v>25</v>
      </c>
      <c r="F11" s="84" t="s">
        <v>54</v>
      </c>
      <c r="G11" s="124">
        <f>H11+I11+J11+K11</f>
        <v>37419.68</v>
      </c>
      <c r="H11" s="145">
        <f>H12+H13+H14</f>
        <v>29330.129999999997</v>
      </c>
      <c r="I11" s="145">
        <f t="shared" ref="I11:K11" si="4">I12+I13+I14</f>
        <v>8083.98</v>
      </c>
      <c r="J11" s="145">
        <f t="shared" si="4"/>
        <v>5.57</v>
      </c>
      <c r="K11" s="145">
        <f t="shared" si="4"/>
        <v>0</v>
      </c>
    </row>
    <row r="12" spans="2:11" ht="12" customHeight="1">
      <c r="B12" s="83"/>
      <c r="C12" s="84"/>
      <c r="D12" s="85"/>
      <c r="E12" s="85"/>
      <c r="F12" s="82" t="s">
        <v>221</v>
      </c>
      <c r="G12" s="124">
        <f t="shared" si="1"/>
        <v>35787.81</v>
      </c>
      <c r="H12" s="83">
        <v>29166.84</v>
      </c>
      <c r="I12" s="83">
        <v>6615.4</v>
      </c>
      <c r="J12" s="83">
        <v>5.57</v>
      </c>
      <c r="K12" s="83"/>
    </row>
    <row r="13" spans="2:11" ht="12" customHeight="1">
      <c r="B13" s="83"/>
      <c r="C13" s="84"/>
      <c r="D13" s="85"/>
      <c r="E13" s="85"/>
      <c r="F13" s="82" t="s">
        <v>222</v>
      </c>
      <c r="G13" s="124">
        <f t="shared" si="1"/>
        <v>1269.8499999999999</v>
      </c>
      <c r="H13" s="83">
        <v>127.12</v>
      </c>
      <c r="I13" s="83">
        <v>1142.73</v>
      </c>
      <c r="J13" s="83"/>
      <c r="K13" s="83"/>
    </row>
    <row r="14" spans="2:11" ht="12" customHeight="1">
      <c r="B14" s="83"/>
      <c r="C14" s="84"/>
      <c r="D14" s="85"/>
      <c r="E14" s="85"/>
      <c r="F14" s="82" t="s">
        <v>223</v>
      </c>
      <c r="G14" s="124">
        <f t="shared" si="1"/>
        <v>362.02000000000004</v>
      </c>
      <c r="H14" s="83">
        <v>36.17</v>
      </c>
      <c r="I14" s="83">
        <v>325.85000000000002</v>
      </c>
      <c r="J14" s="83"/>
      <c r="K14" s="83"/>
    </row>
    <row r="15" spans="2:11" ht="12" customHeight="1">
      <c r="B15" s="83"/>
      <c r="C15" s="84">
        <v>204</v>
      </c>
      <c r="D15" s="85" t="s">
        <v>227</v>
      </c>
      <c r="E15" s="142" t="s">
        <v>452</v>
      </c>
      <c r="F15" s="143" t="s">
        <v>453</v>
      </c>
      <c r="G15" s="124">
        <f t="shared" si="1"/>
        <v>2163</v>
      </c>
      <c r="H15" s="83"/>
      <c r="I15" s="83"/>
      <c r="J15" s="83"/>
      <c r="K15" s="83">
        <v>2163</v>
      </c>
    </row>
    <row r="16" spans="2:11" ht="12" customHeight="1">
      <c r="B16" s="83"/>
      <c r="C16" s="84">
        <v>204</v>
      </c>
      <c r="D16" s="85" t="s">
        <v>227</v>
      </c>
      <c r="E16" s="85" t="s">
        <v>27</v>
      </c>
      <c r="F16" s="84" t="s">
        <v>56</v>
      </c>
      <c r="G16" s="124">
        <f t="shared" si="1"/>
        <v>3038.2</v>
      </c>
      <c r="H16" s="83"/>
      <c r="I16" s="83"/>
      <c r="J16" s="83"/>
      <c r="K16" s="83">
        <v>3038.2</v>
      </c>
    </row>
    <row r="17" spans="2:11" ht="12" customHeight="1">
      <c r="B17" s="83"/>
      <c r="C17" s="84">
        <v>204</v>
      </c>
      <c r="D17" s="85" t="s">
        <v>227</v>
      </c>
      <c r="E17" s="85" t="s">
        <v>228</v>
      </c>
      <c r="F17" s="84" t="s">
        <v>58</v>
      </c>
      <c r="G17" s="124">
        <f t="shared" si="1"/>
        <v>1451.15</v>
      </c>
      <c r="H17" s="83"/>
      <c r="I17" s="83"/>
      <c r="J17" s="83"/>
      <c r="K17" s="83">
        <v>1451.15</v>
      </c>
    </row>
    <row r="18" spans="2:11" ht="12" customHeight="1">
      <c r="B18" s="83"/>
      <c r="C18" s="84">
        <v>204</v>
      </c>
      <c r="D18" s="85" t="s">
        <v>227</v>
      </c>
      <c r="E18" s="85" t="s">
        <v>229</v>
      </c>
      <c r="F18" s="84" t="s">
        <v>60</v>
      </c>
      <c r="G18" s="124">
        <f t="shared" si="1"/>
        <v>758.65</v>
      </c>
      <c r="H18" s="83"/>
      <c r="I18" s="83"/>
      <c r="J18" s="83"/>
      <c r="K18" s="83">
        <v>758.65</v>
      </c>
    </row>
    <row r="19" spans="2:11" ht="12" customHeight="1">
      <c r="B19" s="83"/>
      <c r="C19" s="84">
        <v>204</v>
      </c>
      <c r="D19" s="85" t="s">
        <v>227</v>
      </c>
      <c r="E19" s="85" t="s">
        <v>230</v>
      </c>
      <c r="F19" s="84" t="s">
        <v>62</v>
      </c>
      <c r="G19" s="124">
        <f t="shared" si="1"/>
        <v>572.08000000000004</v>
      </c>
      <c r="H19" s="83">
        <v>165.63</v>
      </c>
      <c r="I19" s="83">
        <v>27.54</v>
      </c>
      <c r="J19" s="83"/>
      <c r="K19" s="83">
        <v>378.91</v>
      </c>
    </row>
    <row r="20" spans="2:11" ht="12" customHeight="1">
      <c r="B20" s="83"/>
      <c r="C20" s="84">
        <v>204</v>
      </c>
      <c r="D20" s="85" t="s">
        <v>227</v>
      </c>
      <c r="E20" s="85" t="s">
        <v>28</v>
      </c>
      <c r="F20" s="84" t="s">
        <v>64</v>
      </c>
      <c r="G20" s="124">
        <f t="shared" si="1"/>
        <v>4565.0600000000004</v>
      </c>
      <c r="H20" s="83"/>
      <c r="I20" s="83"/>
      <c r="J20" s="83"/>
      <c r="K20" s="83">
        <f>K21+K22</f>
        <v>4565.0600000000004</v>
      </c>
    </row>
    <row r="21" spans="2:11" ht="12" customHeight="1">
      <c r="B21" s="83"/>
      <c r="C21" s="84"/>
      <c r="D21" s="85"/>
      <c r="E21" s="85"/>
      <c r="F21" s="82" t="s">
        <v>221</v>
      </c>
      <c r="G21" s="124">
        <f t="shared" si="1"/>
        <v>1731.22</v>
      </c>
      <c r="H21" s="83"/>
      <c r="I21" s="83"/>
      <c r="J21" s="83"/>
      <c r="K21" s="83">
        <v>1731.22</v>
      </c>
    </row>
    <row r="22" spans="2:11" ht="12" customHeight="1">
      <c r="B22" s="83"/>
      <c r="C22" s="84"/>
      <c r="D22" s="85"/>
      <c r="E22" s="85"/>
      <c r="F22" s="82" t="s">
        <v>222</v>
      </c>
      <c r="G22" s="124">
        <f t="shared" si="1"/>
        <v>2833.84</v>
      </c>
      <c r="H22" s="83"/>
      <c r="I22" s="83"/>
      <c r="J22" s="83"/>
      <c r="K22" s="83">
        <v>2833.84</v>
      </c>
    </row>
    <row r="23" spans="2:11" ht="12" customHeight="1">
      <c r="B23" s="83"/>
      <c r="C23" s="84">
        <v>208</v>
      </c>
      <c r="D23" s="85"/>
      <c r="E23" s="85"/>
      <c r="F23" s="84" t="s">
        <v>65</v>
      </c>
      <c r="G23" s="124">
        <f t="shared" si="1"/>
        <v>5624.7699999999995</v>
      </c>
      <c r="H23" s="83">
        <f>H24</f>
        <v>4835.4399999999996</v>
      </c>
      <c r="I23" s="83">
        <f t="shared" ref="I23:J23" si="5">I24</f>
        <v>105.2</v>
      </c>
      <c r="J23" s="83">
        <f t="shared" si="5"/>
        <v>684.13</v>
      </c>
      <c r="K23" s="83"/>
    </row>
    <row r="24" spans="2:11" ht="12" customHeight="1">
      <c r="B24" s="83"/>
      <c r="C24" s="84"/>
      <c r="D24" s="85" t="s">
        <v>29</v>
      </c>
      <c r="E24" s="85"/>
      <c r="F24" s="84" t="s">
        <v>66</v>
      </c>
      <c r="G24" s="124">
        <f t="shared" si="1"/>
        <v>5624.7699999999995</v>
      </c>
      <c r="H24" s="83">
        <f>H25+H26</f>
        <v>4835.4399999999996</v>
      </c>
      <c r="I24" s="83">
        <f t="shared" ref="I24" si="6">I25+I26</f>
        <v>105.2</v>
      </c>
      <c r="J24" s="83">
        <f>J25+J26</f>
        <v>684.13</v>
      </c>
      <c r="K24" s="83"/>
    </row>
    <row r="25" spans="2:11" ht="12" customHeight="1">
      <c r="B25" s="83"/>
      <c r="C25" s="84">
        <v>208</v>
      </c>
      <c r="D25" s="85" t="s">
        <v>231</v>
      </c>
      <c r="E25" s="85" t="s">
        <v>25</v>
      </c>
      <c r="F25" s="84" t="s">
        <v>68</v>
      </c>
      <c r="G25" s="124">
        <f t="shared" si="1"/>
        <v>789.33</v>
      </c>
      <c r="H25" s="83"/>
      <c r="I25" s="83">
        <v>105.2</v>
      </c>
      <c r="J25" s="83">
        <v>684.13</v>
      </c>
      <c r="K25" s="83"/>
    </row>
    <row r="26" spans="2:11" ht="12" customHeight="1">
      <c r="B26" s="83"/>
      <c r="C26" s="84">
        <v>208</v>
      </c>
      <c r="D26" s="85" t="s">
        <v>231</v>
      </c>
      <c r="E26" s="85" t="s">
        <v>29</v>
      </c>
      <c r="F26" s="84" t="s">
        <v>70</v>
      </c>
      <c r="G26" s="124">
        <f t="shared" si="1"/>
        <v>4835.4399999999996</v>
      </c>
      <c r="H26" s="83">
        <f>H27+H28</f>
        <v>4835.4399999999996</v>
      </c>
      <c r="I26" s="83">
        <f t="shared" ref="I26:J26" si="7">I27+I28</f>
        <v>0</v>
      </c>
      <c r="J26" s="83">
        <f t="shared" si="7"/>
        <v>0</v>
      </c>
      <c r="K26" s="83"/>
    </row>
    <row r="27" spans="2:11" ht="12" customHeight="1">
      <c r="B27" s="83"/>
      <c r="C27" s="84"/>
      <c r="D27" s="85"/>
      <c r="E27" s="85"/>
      <c r="F27" s="82" t="s">
        <v>221</v>
      </c>
      <c r="G27" s="124">
        <f t="shared" si="1"/>
        <v>4805.91</v>
      </c>
      <c r="H27" s="83">
        <v>4805.91</v>
      </c>
      <c r="I27" s="83"/>
      <c r="J27" s="83"/>
      <c r="K27" s="83"/>
    </row>
    <row r="28" spans="2:11" ht="12" customHeight="1">
      <c r="B28" s="83"/>
      <c r="C28" s="84"/>
      <c r="D28" s="85"/>
      <c r="E28" s="85"/>
      <c r="F28" s="82" t="s">
        <v>224</v>
      </c>
      <c r="G28" s="124">
        <f t="shared" si="1"/>
        <v>29.53</v>
      </c>
      <c r="H28" s="83">
        <v>29.53</v>
      </c>
      <c r="I28" s="83"/>
      <c r="J28" s="83"/>
      <c r="K28" s="83"/>
    </row>
    <row r="29" spans="2:11" ht="12" customHeight="1">
      <c r="B29" s="83"/>
      <c r="C29" s="84">
        <v>210</v>
      </c>
      <c r="D29" s="85"/>
      <c r="E29" s="85"/>
      <c r="F29" s="84" t="s">
        <v>72</v>
      </c>
      <c r="G29" s="124">
        <f t="shared" si="1"/>
        <v>2271.06</v>
      </c>
      <c r="H29" s="83">
        <f>H30</f>
        <v>2271.06</v>
      </c>
      <c r="I29" s="83">
        <f t="shared" ref="I29:J29" si="8">I30</f>
        <v>0</v>
      </c>
      <c r="J29" s="83">
        <f t="shared" si="8"/>
        <v>0</v>
      </c>
      <c r="K29" s="83"/>
    </row>
    <row r="30" spans="2:11" ht="12" customHeight="1">
      <c r="B30" s="83"/>
      <c r="C30" s="84"/>
      <c r="D30" s="85" t="s">
        <v>30</v>
      </c>
      <c r="E30" s="85"/>
      <c r="F30" s="84" t="s">
        <v>73</v>
      </c>
      <c r="G30" s="124">
        <f t="shared" si="1"/>
        <v>2271.06</v>
      </c>
      <c r="H30" s="83">
        <f>H31+H32</f>
        <v>2271.06</v>
      </c>
      <c r="I30" s="83">
        <f t="shared" ref="I30:J30" si="9">I31+I32</f>
        <v>0</v>
      </c>
      <c r="J30" s="83">
        <f t="shared" si="9"/>
        <v>0</v>
      </c>
      <c r="K30" s="83"/>
    </row>
    <row r="31" spans="2:11" ht="12" customHeight="1">
      <c r="B31" s="83"/>
      <c r="C31" s="84">
        <v>210</v>
      </c>
      <c r="D31" s="85" t="s">
        <v>232</v>
      </c>
      <c r="E31" s="85" t="s">
        <v>25</v>
      </c>
      <c r="F31" s="84" t="s">
        <v>74</v>
      </c>
      <c r="G31" s="124">
        <f t="shared" si="1"/>
        <v>2260.31</v>
      </c>
      <c r="H31" s="83">
        <v>2260.31</v>
      </c>
      <c r="I31" s="83"/>
      <c r="J31" s="83"/>
      <c r="K31" s="83"/>
    </row>
    <row r="32" spans="2:11" ht="12" customHeight="1">
      <c r="B32" s="83"/>
      <c r="C32" s="84">
        <v>210</v>
      </c>
      <c r="D32" s="85" t="s">
        <v>232</v>
      </c>
      <c r="E32" s="85" t="s">
        <v>24</v>
      </c>
      <c r="F32" s="84" t="s">
        <v>75</v>
      </c>
      <c r="G32" s="124">
        <f t="shared" si="1"/>
        <v>10.75</v>
      </c>
      <c r="H32" s="83">
        <v>10.75</v>
      </c>
      <c r="I32" s="83"/>
      <c r="J32" s="83"/>
      <c r="K32" s="83"/>
    </row>
    <row r="33" spans="2:11" ht="12" customHeight="1">
      <c r="B33" s="83"/>
      <c r="C33" s="84">
        <v>221</v>
      </c>
      <c r="D33" s="85"/>
      <c r="E33" s="85"/>
      <c r="F33" s="84" t="s">
        <v>76</v>
      </c>
      <c r="G33" s="124">
        <f t="shared" si="1"/>
        <v>3303.37</v>
      </c>
      <c r="H33" s="83">
        <f>H34</f>
        <v>3303.37</v>
      </c>
      <c r="I33" s="83"/>
      <c r="J33" s="83"/>
      <c r="K33" s="83"/>
    </row>
    <row r="34" spans="2:11" ht="12" customHeight="1">
      <c r="B34" s="83"/>
      <c r="C34" s="84"/>
      <c r="D34" s="85" t="s">
        <v>24</v>
      </c>
      <c r="E34" s="85"/>
      <c r="F34" s="84" t="s">
        <v>77</v>
      </c>
      <c r="G34" s="124">
        <f t="shared" si="1"/>
        <v>3303.37</v>
      </c>
      <c r="H34" s="83">
        <f>H35</f>
        <v>3303.37</v>
      </c>
      <c r="I34" s="83"/>
      <c r="J34" s="83"/>
      <c r="K34" s="83"/>
    </row>
    <row r="35" spans="2:11" ht="12" customHeight="1">
      <c r="B35" s="83"/>
      <c r="C35" s="84">
        <v>221</v>
      </c>
      <c r="D35" s="85" t="s">
        <v>227</v>
      </c>
      <c r="E35" s="85" t="s">
        <v>25</v>
      </c>
      <c r="F35" s="84" t="s">
        <v>78</v>
      </c>
      <c r="G35" s="124">
        <f t="shared" si="1"/>
        <v>3303.37</v>
      </c>
      <c r="H35" s="83">
        <f>H36+H37</f>
        <v>3303.37</v>
      </c>
      <c r="I35" s="83"/>
      <c r="J35" s="83"/>
      <c r="K35" s="83"/>
    </row>
    <row r="36" spans="2:11" ht="12" customHeight="1">
      <c r="B36" s="83"/>
      <c r="C36" s="83"/>
      <c r="D36" s="83"/>
      <c r="E36" s="83"/>
      <c r="F36" s="82" t="s">
        <v>221</v>
      </c>
      <c r="G36" s="124">
        <f t="shared" si="1"/>
        <v>3285.63</v>
      </c>
      <c r="H36" s="83">
        <v>3285.63</v>
      </c>
      <c r="I36" s="83"/>
      <c r="J36" s="83"/>
      <c r="K36" s="83"/>
    </row>
    <row r="37" spans="2:11" ht="12" customHeight="1">
      <c r="B37" s="83"/>
      <c r="C37" s="83"/>
      <c r="D37" s="83"/>
      <c r="E37" s="83"/>
      <c r="F37" s="82" t="s">
        <v>224</v>
      </c>
      <c r="G37" s="124">
        <f t="shared" si="1"/>
        <v>17.739999999999998</v>
      </c>
      <c r="H37" s="83">
        <v>17.739999999999998</v>
      </c>
      <c r="I37" s="83"/>
      <c r="J37" s="83"/>
      <c r="K37" s="83"/>
    </row>
    <row r="38" spans="2:11">
      <c r="B38" t="s">
        <v>454</v>
      </c>
    </row>
  </sheetData>
  <mergeCells count="13">
    <mergeCell ref="G6:G7"/>
    <mergeCell ref="H6:J6"/>
    <mergeCell ref="K6:K7"/>
    <mergeCell ref="B2:K2"/>
    <mergeCell ref="J3:K3"/>
    <mergeCell ref="J4:K4"/>
    <mergeCell ref="B5:B7"/>
    <mergeCell ref="C5:E5"/>
    <mergeCell ref="F5:F7"/>
    <mergeCell ref="G5:K5"/>
    <mergeCell ref="C6:C7"/>
    <mergeCell ref="D6:D7"/>
    <mergeCell ref="E6:E7"/>
  </mergeCells>
  <phoneticPr fontId="4" type="noConversion"/>
  <pageMargins left="0.36" right="0.31" top="0.31" bottom="0.31" header="0.2" footer="0.21"/>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5</vt:i4>
      </vt:variant>
    </vt:vector>
  </HeadingPairs>
  <TitlesOfParts>
    <vt:vector size="26" baseType="lpstr">
      <vt:lpstr>公开表皮</vt:lpstr>
      <vt:lpstr>目录</vt:lpstr>
      <vt:lpstr>1部门收支总表</vt:lpstr>
      <vt:lpstr>2部门收支总表（分单位）</vt:lpstr>
      <vt:lpstr>3部门收入总表</vt:lpstr>
      <vt:lpstr>4部门支出总表</vt:lpstr>
      <vt:lpstr>5部门支出总表 (按功能)</vt:lpstr>
      <vt:lpstr>6财政拨款收支总表</vt:lpstr>
      <vt:lpstr>7财政拨款支出按功能分类</vt:lpstr>
      <vt:lpstr>8一般公共预算支出表</vt:lpstr>
      <vt:lpstr>9一般公共预算基本支出表（按功能）</vt:lpstr>
      <vt:lpstr>10一般公共预算基本支出表（按经济）</vt:lpstr>
      <vt:lpstr>11纳入预算管理的行政事业性收费支出预算明细表</vt:lpstr>
      <vt:lpstr>12纳入预算管理的政府性基金</vt:lpstr>
      <vt:lpstr>13国有资本经营支出</vt:lpstr>
      <vt:lpstr>14项目支出表</vt:lpstr>
      <vt:lpstr>15政府采购表</vt:lpstr>
      <vt:lpstr>16购买服务表</vt:lpstr>
      <vt:lpstr>17一般公共预算“三公”经费</vt:lpstr>
      <vt:lpstr>18机关运行经费</vt:lpstr>
      <vt:lpstr>19绩效情况表</vt:lpstr>
      <vt:lpstr>目录!Print_Area</vt:lpstr>
      <vt:lpstr>'10一般公共预算基本支出表（按经济）'!Print_Titles</vt:lpstr>
      <vt:lpstr>'14项目支出表'!Print_Titles</vt:lpstr>
      <vt:lpstr>'18机关运行经费'!Print_Titles</vt:lpstr>
      <vt:lpstr>'19绩效情况表'!Print_Titles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cp:lastPrinted>2019-04-24T05:28:34Z</cp:lastPrinted>
  <dcterms:created xsi:type="dcterms:W3CDTF">2019-04-16T08:38:07Z</dcterms:created>
  <dcterms:modified xsi:type="dcterms:W3CDTF">2019-04-28T02:32:39Z</dcterms:modified>
</cp:coreProperties>
</file>